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licano\Desktop\"/>
    </mc:Choice>
  </mc:AlternateContent>
  <xr:revisionPtr revIDLastSave="0" documentId="13_ncr:1_{C56F3A7E-598C-4142-BFDA-748C82490BC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EADME" sheetId="1" r:id="rId1"/>
    <sheet name="Impianto" sheetId="2" r:id="rId2"/>
    <sheet name="Punto di Scambio" sheetId="3" r:id="rId3"/>
    <sheet name="Sezione (Template)" sheetId="4" r:id="rId4"/>
    <sheet name="Dati" sheetId="5" state="hidden" r:id="rId5"/>
  </sheets>
  <definedNames>
    <definedName name="Baud_rate">Dati!$F$2:$F$10</definedName>
    <definedName name="Bit_di_dati">Dati!$G$2:$G$3</definedName>
    <definedName name="Bit_di_stop">Dati!$H$2:$H$3</definedName>
    <definedName name="Parità">Dati!$I$2:$I$4</definedName>
    <definedName name="Protocollo">Dati!$C$1:$E$1</definedName>
    <definedName name="RTU">Dati!$E$2:$E$3</definedName>
    <definedName name="RTU_over_TCP">Dati!$D$2:$D$4</definedName>
    <definedName name="Seriale">Dati!$J$2:$J$3</definedName>
    <definedName name="TCP">Dati!$C$2:$C$4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4" i="5" l="1"/>
  <c r="D3" i="5"/>
  <c r="D2" i="5"/>
  <c r="G20" i="4"/>
  <c r="F20" i="4"/>
  <c r="D20" i="4"/>
  <c r="E16" i="4"/>
  <c r="B16" i="4"/>
  <c r="E15" i="4"/>
  <c r="B15" i="4"/>
  <c r="E14" i="4"/>
  <c r="B14" i="4"/>
  <c r="E13" i="4"/>
  <c r="B13" i="4"/>
  <c r="E12" i="4"/>
  <c r="B12" i="4"/>
  <c r="E11" i="4"/>
  <c r="B11" i="4"/>
  <c r="G16" i="3"/>
  <c r="F16" i="3"/>
  <c r="D16" i="3"/>
  <c r="F14" i="3"/>
  <c r="F13" i="3"/>
  <c r="F12" i="3"/>
  <c r="F11" i="3"/>
  <c r="F10" i="3"/>
  <c r="C7" i="3"/>
  <c r="C5" i="3"/>
  <c r="E14" i="3" l="1"/>
  <c r="B14" i="3"/>
  <c r="E13" i="3"/>
  <c r="B13" i="3"/>
  <c r="E12" i="3"/>
  <c r="B12" i="3"/>
  <c r="E11" i="3"/>
  <c r="B11" i="3"/>
  <c r="E10" i="3"/>
  <c r="B10" i="3"/>
  <c r="E9" i="3"/>
  <c r="B9" i="3"/>
</calcChain>
</file>

<file path=xl/sharedStrings.xml><?xml version="1.0" encoding="utf-8"?>
<sst xmlns="http://schemas.openxmlformats.org/spreadsheetml/2006/main" count="157" uniqueCount="136">
  <si>
    <t>Procedura di richiesta configurazione Controllore Centrale Impianto (CCI)</t>
  </si>
  <si>
    <t>1. Compilare il foglio "Impianto"</t>
  </si>
  <si>
    <t>2. Compilare il foglio "Punto di Scambio"</t>
  </si>
  <si>
    <t>3. Per ogni sezione presente, duplicare il foglio "Sezione - TEMPLATE", rinominare il nuovo foglio con il nome/identificativo della sezione e compilare il foglio con le informazioni richieste.</t>
  </si>
  <si>
    <t>4. Rinominare il file inserendo il nome dell'impianto e il SN2 
(es. NomeImpianto - 11234567)</t>
  </si>
  <si>
    <t>5. Salvare il file e allegarlo alla mail di richiesta di configurazione del CCI</t>
  </si>
  <si>
    <t>I campi di questo colore sono obbligatori</t>
  </si>
  <si>
    <t>I campi di questo colore sono obbligatori ed è possibile scegliere il valore dalla lista</t>
  </si>
  <si>
    <t>REV</t>
  </si>
  <si>
    <t>3.5</t>
  </si>
  <si>
    <t>Data ultima revisione:</t>
  </si>
  <si>
    <t>Voce</t>
  </si>
  <si>
    <t>Risposta</t>
  </si>
  <si>
    <t>SN1 CCI</t>
  </si>
  <si>
    <t>SN2 CCI</t>
  </si>
  <si>
    <t>Numero del POD</t>
  </si>
  <si>
    <t>Nome dell'impianto</t>
  </si>
  <si>
    <t>Impianto in regime di cessione totale?</t>
  </si>
  <si>
    <t>Caratteristica Poligonale dell’impianto (Allegato 11)</t>
  </si>
  <si>
    <t>Potenza attiva massima in immissione (kW)</t>
  </si>
  <si>
    <t>Potenza attiva massima in assorbimento (kW)</t>
  </si>
  <si>
    <t>Potenza reattiva induttiva massima (kVAr)</t>
  </si>
  <si>
    <t>Potenza reattiva capacitiva massima (kVAr)</t>
  </si>
  <si>
    <t>Potenza apparente massima (kVA)</t>
  </si>
  <si>
    <t>Nominativo</t>
  </si>
  <si>
    <t>Contatto telefonico</t>
  </si>
  <si>
    <t>Tecnico in impianto</t>
  </si>
  <si>
    <t>Informazione richiesta</t>
  </si>
  <si>
    <t>Note</t>
  </si>
  <si>
    <t>Marca Meter</t>
  </si>
  <si>
    <t>Modello Meter</t>
  </si>
  <si>
    <t>Prego allegare relativo manuale Modbus</t>
  </si>
  <si>
    <t>Protocollo Modbus</t>
  </si>
  <si>
    <t>Se RTU Over TCP riportare la porta TCP da interrogare:</t>
  </si>
  <si>
    <t>Indirizzo Modbus (ID Slave)</t>
  </si>
  <si>
    <t>Valore compreso tra 1 e 255 impostato sullo strumento in questione</t>
  </si>
  <si>
    <t>Porta di connessione al CCI</t>
  </si>
  <si>
    <t>Stato</t>
  </si>
  <si>
    <t>Stato DG*</t>
  </si>
  <si>
    <t xml:space="preserve">* Si ricorda che gli ingressi del CCI sono polarizzati e vanno energizzati a 24V </t>
  </si>
  <si>
    <t>*</t>
  </si>
  <si>
    <t>Fonte</t>
  </si>
  <si>
    <t>Marca Meter/Datalogger</t>
  </si>
  <si>
    <t>Modello Meter/Datalogger</t>
  </si>
  <si>
    <t>Misure conformi a CEI-016</t>
  </si>
  <si>
    <t xml:space="preserve">(Per datalogger/inverter) – Margine d’errore delle misure è &lt;=2,2%? </t>
  </si>
  <si>
    <t>RTU se collegamento seriale, TCP se via ethernet</t>
  </si>
  <si>
    <t>Stato DDI*</t>
  </si>
  <si>
    <t>* In caso di lettura dello stato tramite uno strumento diverso, prego duplicare il foglio corrente e compilarlo con i dati del secondo strumento lasciando invariato il nome del foglio</t>
  </si>
  <si>
    <t>B</t>
  </si>
  <si>
    <t>Da compilare se si tratta di fonte fotovoltaica o eolica</t>
  </si>
  <si>
    <t>Prego allegare il manuale Modbus del datalogger e degli inverter</t>
  </si>
  <si>
    <t>Richiesta</t>
  </si>
  <si>
    <t>Peso**</t>
  </si>
  <si>
    <t>** Peso utilizzato per calcolare il setpoint finale. Più il peso è alto, maggiore è l’influenza del datalogger. È possibile assegnare lo stesso peso a più datalogger. (&gt;= 1)</t>
  </si>
  <si>
    <t>DATI INVERTER</t>
  </si>
  <si>
    <t>Identificativo Inverter</t>
  </si>
  <si>
    <t>Indirizzo Modbus</t>
  </si>
  <si>
    <t>Modello</t>
  </si>
  <si>
    <t>Potenza nominale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</si>
  <si>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</si>
  <si>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</si>
  <si>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</si>
  <si>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</si>
  <si>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</si>
  <si>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</si>
  <si>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</si>
  <si>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</si>
  <si>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</si>
  <si>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</si>
  <si>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</si>
  <si>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</si>
  <si>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</si>
  <si>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</si>
  <si>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</si>
  <si>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</si>
  <si>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</si>
  <si>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</si>
  <si>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</si>
  <si>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</si>
  <si>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Indirizzo IP meter/datalogger</t>
  </si>
  <si>
    <t>Tipo seriale</t>
  </si>
  <si>
    <t>TCP</t>
  </si>
  <si>
    <t>RTU_over_TCP</t>
  </si>
  <si>
    <t>RTU</t>
  </si>
  <si>
    <t>Baud rate</t>
  </si>
  <si>
    <t>Bit di dati</t>
  </si>
  <si>
    <t>Bit di stop</t>
  </si>
  <si>
    <t>Parità</t>
  </si>
  <si>
    <t>Subnet Mask</t>
  </si>
  <si>
    <t>Funzione Modbus</t>
  </si>
  <si>
    <t>Tipo di registro</t>
  </si>
  <si>
    <t>Indirizzo IP da assegnare al CCI</t>
  </si>
  <si>
    <t>None</t>
  </si>
  <si>
    <t>RS485</t>
  </si>
  <si>
    <t>255.255.255.248</t>
  </si>
  <si>
    <t>Coils</t>
  </si>
  <si>
    <t>Bit</t>
  </si>
  <si>
    <t>C</t>
  </si>
  <si>
    <t>01010 B</t>
  </si>
  <si>
    <t>Even</t>
  </si>
  <si>
    <t>RS232</t>
  </si>
  <si>
    <t>255.255.255.240</t>
  </si>
  <si>
    <t>Discrete Input</t>
  </si>
  <si>
    <t>INT8</t>
  </si>
  <si>
    <t>Gateway</t>
  </si>
  <si>
    <t>D</t>
  </si>
  <si>
    <t>Odd</t>
  </si>
  <si>
    <t>255.255.255.224</t>
  </si>
  <si>
    <t>Holding Register</t>
  </si>
  <si>
    <t>UINT8</t>
  </si>
  <si>
    <t>Porta TCP (se RTU over TCP)</t>
  </si>
  <si>
    <t>255.255.255.192</t>
  </si>
  <si>
    <t>Input Register</t>
  </si>
  <si>
    <t>INT16</t>
  </si>
  <si>
    <t>255.255.255.128</t>
  </si>
  <si>
    <t>UINT16</t>
  </si>
  <si>
    <t>255.255.255.0</t>
  </si>
  <si>
    <t>INT32</t>
  </si>
  <si>
    <t>255.255.254.0</t>
  </si>
  <si>
    <t>UINT32</t>
  </si>
  <si>
    <t>255.255.252.0</t>
  </si>
  <si>
    <t>INT64</t>
  </si>
  <si>
    <t>255.255.248.0</t>
  </si>
  <si>
    <t>UINT64</t>
  </si>
  <si>
    <t>255.255.240.0</t>
  </si>
  <si>
    <t>FLOAT</t>
  </si>
  <si>
    <t>255.255.224.0</t>
  </si>
  <si>
    <t>DOUBLE</t>
  </si>
  <si>
    <t>255.255.192.0</t>
  </si>
  <si>
    <t>STRING</t>
  </si>
  <si>
    <t>255.255.128.0</t>
  </si>
  <si>
    <t>255.255.0.0</t>
  </si>
  <si>
    <r>
      <t xml:space="preserve">Fonte termoelettrica o idroelettrica: </t>
    </r>
    <r>
      <rPr>
        <sz val="12"/>
        <color rgb="FF000000"/>
        <rFont val="Cascadia Code"/>
        <family val="3"/>
        <charset val="1"/>
      </rPr>
      <t xml:space="preserve">inserire i dati relativi al meter da cui leggere la </t>
    </r>
    <r>
      <rPr>
        <i/>
        <sz val="12"/>
        <color rgb="FF000000"/>
        <rFont val="Cascadia Code"/>
        <family val="3"/>
        <charset val="1"/>
      </rPr>
      <t>Potenza Attiva</t>
    </r>
    <r>
      <rPr>
        <sz val="12"/>
        <color rgb="FF000000"/>
        <rFont val="Cascadia Code"/>
        <family val="3"/>
        <charset val="1"/>
      </rPr>
      <t xml:space="preserve"> della sezione ed eventualmente lo stato DDG. 
Se lo stato va letto da un altro strumento prego duplicare il foglio e compilarlo con i dati del secondo strumento.
</t>
    </r>
    <r>
      <rPr>
        <b/>
        <sz val="12"/>
        <color rgb="FF000000"/>
        <rFont val="Cascadia Code"/>
        <family val="3"/>
        <charset val="1"/>
      </rPr>
      <t xml:space="preserve">Fonte fotovoltaica o eolica: </t>
    </r>
    <r>
      <rPr>
        <sz val="12"/>
        <color rgb="FF000000"/>
        <rFont val="Cascadia Code"/>
        <family val="3"/>
        <charset val="1"/>
      </rPr>
      <t>inserire i dati relativi al datalogger/inverter master a cui inviare i comandi ricevuti da DSO.
S</t>
    </r>
    <r>
      <rPr>
        <u/>
        <sz val="12"/>
        <color rgb="FF000000"/>
        <rFont val="Cascadia Code"/>
        <family val="3"/>
        <charset val="1"/>
      </rPr>
      <t>e il margine d’errore sulle misure è &gt;= 2,2%</t>
    </r>
    <r>
      <rPr>
        <sz val="12"/>
        <color rgb="FF000000"/>
        <rFont val="Cascadia Code"/>
        <family val="3"/>
        <charset val="1"/>
      </rPr>
      <t xml:space="preserve"> prego duplicare il foglio e compilarlo con i dati dello strumento da cui leggere le misure.</t>
    </r>
  </si>
  <si>
    <t>01010A</t>
  </si>
  <si>
    <t xml:space="preserve">Selezionare CEWE oppure Altro. Se si seleziona “Altro”, specificare la marca del meter.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</si>
</sst>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charset val="1"/>
    </font>
    <font>
      <sz val="16"/>
      <color rgb="FF000000"/>
      <name val="Montserrat"/>
      <charset val="1"/>
    </font>
    <font>
      <sz val="16"/>
      <color rgb="FF000000"/>
      <name val="Arial Nova Light"/>
      <family val="2"/>
      <charset val="1"/>
    </font>
    <font>
      <sz val="11"/>
      <color rgb="FF000000"/>
      <name val="Arial Nova Light"/>
      <family val="2"/>
      <charset val="1"/>
    </font>
    <font>
      <b/>
      <sz val="10"/>
      <color rgb="FF000000"/>
      <name val="Arial"/>
      <charset val="1"/>
    </font>
    <font>
      <sz val="12"/>
      <color rgb="FF000000"/>
      <name val="Cascadia Code"/>
      <family val="3"/>
      <charset val="1"/>
    </font>
    <font>
      <sz val="11"/>
      <color rgb="FF000000"/>
      <name val="Montserrat"/>
      <charset val="1"/>
    </font>
    <font>
      <b/>
      <sz val="11"/>
      <color rgb="FF000000"/>
      <name val="Cascadia Code"/>
      <family val="3"/>
      <charset val="1"/>
    </font>
    <font>
      <sz val="10"/>
      <color rgb="FF000000"/>
      <name val="Arial Nova Light"/>
      <family val="2"/>
      <charset val="1"/>
    </font>
    <font>
      <i/>
      <sz val="11"/>
      <color rgb="FF000000"/>
      <name val="Montserrat"/>
      <charset val="1"/>
    </font>
    <font>
      <i/>
      <sz val="11"/>
      <color rgb="FF000000"/>
      <name val="Arial Nova Light"/>
      <family val="2"/>
      <charset val="1"/>
    </font>
    <font>
      <b/>
      <sz val="11"/>
      <color rgb="FF000000"/>
      <name val="Montserrat"/>
      <charset val="1"/>
    </font>
    <font>
      <sz val="11"/>
      <color rgb="FF000000"/>
      <name val="Arial"/>
      <charset val="1"/>
    </font>
    <font>
      <sz val="11"/>
      <color rgb="FF000000"/>
      <name val="Cascadia Code"/>
      <family val="3"/>
      <charset val="1"/>
    </font>
    <font>
      <b/>
      <sz val="10"/>
      <color rgb="FF000000"/>
      <name val="Montserrat"/>
      <charset val="1"/>
    </font>
    <font>
      <b/>
      <sz val="12"/>
      <color rgb="FF000000"/>
      <name val="Cascadia Code"/>
      <family val="3"/>
      <charset val="1"/>
    </font>
    <font>
      <b/>
      <sz val="10"/>
      <color rgb="FF000000"/>
      <name val="Cascadia Code"/>
      <family val="3"/>
      <charset val="1"/>
    </font>
    <font>
      <i/>
      <sz val="12"/>
      <color rgb="FF000000"/>
      <name val="Cascadia Code"/>
      <family val="3"/>
      <charset val="1"/>
    </font>
    <font>
      <u/>
      <sz val="12"/>
      <color rgb="FF000000"/>
      <name val="Cascadia Code"/>
      <family val="3"/>
      <charset val="1"/>
    </font>
    <font>
      <b/>
      <sz val="11"/>
      <color rgb="FF000000"/>
      <name val="Arial Nova Light"/>
      <family val="2"/>
      <charset val="1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DEDCE6"/>
        <bgColor rgb="FFCFE2F3"/>
      </patternFill>
    </fill>
    <fill>
      <patternFill patternType="solid">
        <fgColor rgb="FFF6F9D4"/>
        <bgColor rgb="FFFFF2CC"/>
      </patternFill>
    </fill>
    <fill>
      <patternFill patternType="solid">
        <fgColor rgb="FFEFEFEF"/>
        <bgColor rgb="FFF6F9D4"/>
      </patternFill>
    </fill>
    <fill>
      <patternFill patternType="solid">
        <fgColor rgb="FFBF819E"/>
        <bgColor rgb="FF808080"/>
      </patternFill>
    </fill>
    <fill>
      <patternFill patternType="solid">
        <fgColor rgb="FF9FC5E8"/>
        <bgColor rgb="FFB6D7A8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0" fillId="2" borderId="0" applyProtection="0"/>
    <xf numFmtId="0" fontId="20" fillId="3" borderId="0" applyProtection="0"/>
  </cellStyleXfs>
  <cellXfs count="77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/>
    <xf numFmtId="0" fontId="3" fillId="2" borderId="0" xfId="0" applyFont="1" applyFill="1"/>
    <xf numFmtId="0" fontId="8" fillId="2" borderId="0" xfId="0" applyFont="1" applyFill="1"/>
    <xf numFmtId="0" fontId="9" fillId="0" borderId="0" xfId="0" applyFont="1"/>
    <xf numFmtId="0" fontId="5" fillId="0" borderId="0" xfId="0" applyFont="1"/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5" fillId="0" borderId="1" xfId="0" applyFont="1" applyBorder="1"/>
    <xf numFmtId="0" fontId="5" fillId="0" borderId="2" xfId="0" applyFont="1" applyBorder="1"/>
    <xf numFmtId="0" fontId="3" fillId="0" borderId="4" xfId="0" applyFont="1" applyBorder="1"/>
    <xf numFmtId="0" fontId="3" fillId="0" borderId="0" xfId="0" applyFont="1" applyAlignment="1">
      <alignment horizontal="left" vertical="center"/>
    </xf>
    <xf numFmtId="0" fontId="3" fillId="0" borderId="6" xfId="0" applyFont="1" applyBorder="1"/>
    <xf numFmtId="0" fontId="3" fillId="3" borderId="7" xfId="0" applyFont="1" applyFill="1" applyBorder="1"/>
    <xf numFmtId="0" fontId="3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13" fillId="0" borderId="0" xfId="0" applyFont="1"/>
    <xf numFmtId="0" fontId="3" fillId="4" borderId="0" xfId="0" applyFont="1" applyFill="1"/>
    <xf numFmtId="49" fontId="3" fillId="4" borderId="0" xfId="0" applyNumberFormat="1" applyFont="1" applyFill="1"/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3" fillId="0" borderId="8" xfId="0" applyFont="1" applyBorder="1"/>
    <xf numFmtId="0" fontId="15" fillId="0" borderId="0" xfId="0" applyFont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6" borderId="9" xfId="0" applyFont="1" applyFill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12" fillId="0" borderId="5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0" fillId="0" borderId="5" xfId="0" applyBorder="1"/>
    <xf numFmtId="0" fontId="3" fillId="0" borderId="5" xfId="0" applyFont="1" applyBorder="1"/>
    <xf numFmtId="49" fontId="12" fillId="0" borderId="0" xfId="0" applyNumberFormat="1" applyFont="1"/>
    <xf numFmtId="0" fontId="6" fillId="0" borderId="9" xfId="0" applyFont="1" applyBorder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7" xfId="0" applyFont="1" applyBorder="1"/>
    <xf numFmtId="0" fontId="7" fillId="4" borderId="0" xfId="0" applyFont="1" applyFill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8" xfId="0" applyFont="1" applyBorder="1"/>
    <xf numFmtId="0" fontId="15" fillId="0" borderId="0" xfId="0" applyFont="1" applyAlignment="1">
      <alignment horizontal="center" vertical="center" wrapText="1"/>
    </xf>
    <xf numFmtId="0" fontId="15" fillId="0" borderId="0" xfId="0" applyFont="1"/>
    <xf numFmtId="0" fontId="3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</cellXfs>
  <cellStyles count="3">
    <cellStyle name="InsertValue" xfId="1" xr:uid="{00000000-0005-0000-0000-000006000000}"/>
    <cellStyle name="Normale" xfId="0" builtinId="0"/>
    <cellStyle name="Range" xfId="2" xr:uid="{00000000-0005-0000-0000-000007000000}"/>
  </cellStyles>
  <dxfs count="18">
    <dxf>
      <font>
        <color rgb="FF000000"/>
        <name val="Arial"/>
        <charset val="1"/>
      </font>
      <fill>
        <patternFill>
          <bgColor rgb="FFDEDCE6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DEDCE6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F6F9D4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FFF2CC"/>
        </patternFill>
      </fill>
    </dxf>
    <dxf>
      <font>
        <color rgb="FF000000"/>
        <name val="Arial"/>
        <charset val="1"/>
      </font>
      <fill>
        <patternFill>
          <bgColor rgb="FFF6F9D4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F6F9D4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F6F9D4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DEDCE6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CFE2F3"/>
        </patternFill>
      </fill>
    </dxf>
    <dxf>
      <font>
        <b/>
        <color rgb="FF000000"/>
        <name val="Arial"/>
        <charset val="1"/>
      </font>
    </dxf>
    <dxf>
      <font>
        <b val="0"/>
        <i val="0"/>
        <strike val="0"/>
        <outline val="0"/>
        <shadow val="0"/>
        <u val="none"/>
        <sz val="10"/>
        <color rgb="FF000000"/>
        <name val="Arial"/>
        <charset val="1"/>
      </font>
      <numFmt numFmtId="0" formatCode="General"/>
      <fill>
        <patternFill>
          <bgColor rgb="FFDEDCE6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DEDCE6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F6F9D4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FFF2CC"/>
        </patternFill>
      </fill>
    </dxf>
    <dxf>
      <font>
        <color rgb="FF000000"/>
        <name val="Arial"/>
        <charset val="1"/>
      </font>
      <fill>
        <patternFill>
          <bgColor rgb="FFF6F9D4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F6F9D4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DEDCE6"/>
        </patternFill>
      </fill>
      <border diagonalUp="0" diagonalDown="0">
        <left/>
        <right/>
        <top/>
        <bottom/>
      </border>
    </dxf>
    <dxf>
      <font>
        <color rgb="FF000000"/>
        <name val="Arial"/>
        <charset val="1"/>
      </font>
      <fill>
        <patternFill>
          <bgColor rgb="FFCFE2F3"/>
        </patternFill>
      </fill>
    </dxf>
  </dxfs>
  <tableStyles count="0" defaultTableStyle="TableStyleMedium2" defaultPivotStyle="PivotStyleLight16"/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6F9D4"/>
      <rgbColor rgb="FFDEDCE6"/>
      <rgbColor rgb="FF660066"/>
      <rgbColor rgb="FFFF8080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F819E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topLeftCell="A5" zoomScaleNormal="100" workbookViewId="0">
      <selection activeCell="F101" sqref="F101"/>
    </sheetView>
  </sheetViews>
  <sheetFormatPr defaultColWidth="12.6640625" defaultRowHeight="12.75" customHeight="1" x14ac:dyDescent="0.25"/>
  <cols>
    <col min="1" max="1" width="5.6640625" customWidth="1"/>
    <col min="8" max="8" width="5.6640625" customWidth="1"/>
  </cols>
  <sheetData>
    <row r="1" spans="1:8" ht="24.6" x14ac:dyDescent="0.55000000000000004">
      <c r="A1" s="52"/>
      <c r="B1" s="56"/>
      <c r="C1" s="56"/>
      <c r="D1" s="56"/>
      <c r="E1" s="56"/>
      <c r="F1" s="56"/>
      <c r="G1" s="56"/>
      <c r="H1" s="52"/>
    </row>
    <row r="2" spans="1:8" ht="15" customHeight="1" x14ac:dyDescent="0.25">
      <c r="A2" s="52"/>
      <c r="B2" s="53" t="s">
        <v>0</v>
      </c>
      <c r="C2" s="53"/>
      <c r="D2" s="53"/>
      <c r="E2" s="53"/>
      <c r="F2" s="53"/>
      <c r="G2" s="53"/>
      <c r="H2" s="52"/>
    </row>
    <row r="3" spans="1:8" ht="15" customHeight="1" x14ac:dyDescent="0.25">
      <c r="A3" s="52"/>
      <c r="B3" s="53"/>
      <c r="C3" s="53"/>
      <c r="D3" s="53"/>
      <c r="E3" s="53"/>
      <c r="F3" s="53"/>
      <c r="G3" s="53"/>
      <c r="H3" s="52"/>
    </row>
    <row r="4" spans="1:8" ht="15" customHeight="1" x14ac:dyDescent="0.25">
      <c r="A4" s="52"/>
      <c r="B4" s="53"/>
      <c r="C4" s="53"/>
      <c r="D4" s="53"/>
      <c r="E4" s="53"/>
      <c r="F4" s="53"/>
      <c r="G4" s="53"/>
      <c r="H4" s="52"/>
    </row>
    <row r="5" spans="1:8" ht="15" customHeight="1" x14ac:dyDescent="0.25">
      <c r="A5" s="52"/>
      <c r="B5" s="54" t="s">
        <v>1</v>
      </c>
      <c r="C5" s="54"/>
      <c r="D5" s="54"/>
      <c r="E5" s="54"/>
      <c r="F5" s="54"/>
      <c r="G5" s="54"/>
      <c r="H5" s="52"/>
    </row>
    <row r="6" spans="1:8" ht="15" customHeight="1" x14ac:dyDescent="0.25">
      <c r="A6" s="52"/>
      <c r="B6" s="54"/>
      <c r="C6" s="54"/>
      <c r="D6" s="54"/>
      <c r="E6" s="54"/>
      <c r="F6" s="54"/>
      <c r="G6" s="54"/>
      <c r="H6" s="52"/>
    </row>
    <row r="7" spans="1:8" ht="15" customHeight="1" x14ac:dyDescent="0.25">
      <c r="A7" s="52"/>
      <c r="B7" s="54" t="s">
        <v>2</v>
      </c>
      <c r="C7" s="54"/>
      <c r="D7" s="54"/>
      <c r="E7" s="54"/>
      <c r="F7" s="54"/>
      <c r="G7" s="54"/>
      <c r="H7" s="52"/>
    </row>
    <row r="8" spans="1:8" ht="15" customHeight="1" x14ac:dyDescent="0.25">
      <c r="A8" s="52"/>
      <c r="B8" s="54"/>
      <c r="C8" s="54"/>
      <c r="D8" s="54"/>
      <c r="E8" s="54"/>
      <c r="F8" s="54"/>
      <c r="G8" s="54"/>
      <c r="H8" s="52"/>
    </row>
    <row r="9" spans="1:8" ht="15" customHeight="1" x14ac:dyDescent="0.25">
      <c r="A9" s="52"/>
      <c r="B9" s="54" t="s">
        <v>3</v>
      </c>
      <c r="C9" s="54"/>
      <c r="D9" s="54"/>
      <c r="E9" s="54"/>
      <c r="F9" s="54"/>
      <c r="G9" s="54"/>
      <c r="H9" s="52"/>
    </row>
    <row r="10" spans="1:8" ht="15" customHeight="1" x14ac:dyDescent="0.25">
      <c r="A10" s="52"/>
      <c r="B10" s="54"/>
      <c r="C10" s="54"/>
      <c r="D10" s="54"/>
      <c r="E10" s="54"/>
      <c r="F10" s="54"/>
      <c r="G10" s="54"/>
      <c r="H10" s="52"/>
    </row>
    <row r="11" spans="1:8" ht="15" customHeight="1" x14ac:dyDescent="0.25">
      <c r="A11" s="52"/>
      <c r="B11" s="54"/>
      <c r="C11" s="54"/>
      <c r="D11" s="54"/>
      <c r="E11" s="54"/>
      <c r="F11" s="54"/>
      <c r="G11" s="54"/>
      <c r="H11" s="52"/>
    </row>
    <row r="12" spans="1:8" ht="15" customHeight="1" x14ac:dyDescent="0.25">
      <c r="A12" s="52"/>
      <c r="B12" s="55" t="s">
        <v>4</v>
      </c>
      <c r="C12" s="55"/>
      <c r="D12" s="55"/>
      <c r="E12" s="55"/>
      <c r="F12" s="55"/>
      <c r="G12" s="55"/>
      <c r="H12" s="52"/>
    </row>
    <row r="13" spans="1:8" ht="15" customHeight="1" x14ac:dyDescent="0.25">
      <c r="A13" s="52"/>
      <c r="B13" s="55"/>
      <c r="C13" s="55"/>
      <c r="D13" s="55"/>
      <c r="E13" s="55"/>
      <c r="F13" s="55"/>
      <c r="G13" s="55"/>
      <c r="H13" s="52"/>
    </row>
    <row r="14" spans="1:8" ht="15" customHeight="1" x14ac:dyDescent="0.25">
      <c r="A14" s="52"/>
      <c r="B14" s="54" t="s">
        <v>5</v>
      </c>
      <c r="C14" s="54"/>
      <c r="D14" s="54"/>
      <c r="E14" s="54"/>
      <c r="F14" s="54"/>
      <c r="G14" s="54"/>
      <c r="H14" s="52"/>
    </row>
    <row r="15" spans="1:8" ht="15" customHeight="1" x14ac:dyDescent="0.25">
      <c r="A15" s="52"/>
      <c r="B15" s="54"/>
      <c r="C15" s="54"/>
      <c r="D15" s="54"/>
      <c r="E15" s="54"/>
      <c r="F15" s="54"/>
      <c r="G15" s="54"/>
      <c r="H15" s="52"/>
    </row>
    <row r="16" spans="1:8" ht="24.6" x14ac:dyDescent="0.55000000000000004">
      <c r="A16" s="52"/>
      <c r="B16" s="56"/>
      <c r="C16" s="56"/>
      <c r="D16" s="56"/>
      <c r="E16" s="56"/>
      <c r="F16" s="56"/>
      <c r="G16" s="56"/>
      <c r="H16" s="52"/>
    </row>
    <row r="18" spans="2:7" ht="13.2" x14ac:dyDescent="0.25">
      <c r="B18" s="57" t="s">
        <v>6</v>
      </c>
      <c r="C18" s="57"/>
      <c r="D18" s="57"/>
      <c r="E18" s="57"/>
      <c r="F18" s="57"/>
      <c r="G18" s="57"/>
    </row>
    <row r="19" spans="2:7" ht="13.2" x14ac:dyDescent="0.25">
      <c r="B19" s="58" t="s">
        <v>7</v>
      </c>
      <c r="C19" s="58"/>
      <c r="D19" s="58"/>
      <c r="E19" s="58"/>
      <c r="F19" s="58"/>
      <c r="G19" s="58"/>
    </row>
    <row r="100" spans="2:7" ht="12.75" customHeight="1" x14ac:dyDescent="0.25">
      <c r="B100" t="s">
        <v>8</v>
      </c>
      <c r="C100" t="s">
        <v>9</v>
      </c>
      <c r="D100" s="59" t="s">
        <v>10</v>
      </c>
      <c r="E100" s="59"/>
      <c r="F100" s="60">
        <v>46101</v>
      </c>
      <c r="G100" s="60"/>
    </row>
  </sheetData>
  <mergeCells count="14">
    <mergeCell ref="B18:G18"/>
    <mergeCell ref="B19:G19"/>
    <mergeCell ref="D100:E100"/>
    <mergeCell ref="F100:G100"/>
    <mergeCell ref="A1:A16"/>
    <mergeCell ref="B1:G1"/>
    <mergeCell ref="H1:H16"/>
    <mergeCell ref="B2:G4"/>
    <mergeCell ref="B5:G6"/>
    <mergeCell ref="B7:G8"/>
    <mergeCell ref="B9:G11"/>
    <mergeCell ref="B12:G13"/>
    <mergeCell ref="B14:G15"/>
    <mergeCell ref="B16:G16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zoomScaleNormal="100" workbookViewId="0">
      <selection activeCell="B25" sqref="B25"/>
    </sheetView>
  </sheetViews>
  <sheetFormatPr defaultColWidth="12.6640625" defaultRowHeight="15" customHeight="1" x14ac:dyDescent="0.25"/>
  <cols>
    <col min="1" max="1" width="43.44140625" customWidth="1"/>
    <col min="2" max="2" width="34.33203125" customWidth="1"/>
    <col min="3" max="3" width="26.33203125" customWidth="1"/>
    <col min="4" max="4" width="8.33203125" customWidth="1"/>
    <col min="5" max="5" width="13.6640625" customWidth="1"/>
  </cols>
  <sheetData>
    <row r="1" spans="1:5" ht="12.75" customHeight="1" x14ac:dyDescent="0.4">
      <c r="A1" s="3" t="s">
        <v>11</v>
      </c>
      <c r="B1" s="3" t="s">
        <v>12</v>
      </c>
      <c r="C1" s="4"/>
      <c r="D1" s="4"/>
      <c r="E1" s="4"/>
    </row>
    <row r="2" spans="1:5" ht="12.75" customHeight="1" x14ac:dyDescent="0.4">
      <c r="A2" s="5" t="s">
        <v>13</v>
      </c>
      <c r="B2" s="6"/>
      <c r="C2" s="4"/>
      <c r="D2" s="4"/>
      <c r="E2" s="4"/>
    </row>
    <row r="3" spans="1:5" ht="12.75" customHeight="1" x14ac:dyDescent="0.4">
      <c r="A3" s="5" t="s">
        <v>14</v>
      </c>
      <c r="B3" s="6"/>
      <c r="C3" s="4"/>
      <c r="D3" s="4"/>
      <c r="E3" s="4"/>
    </row>
    <row r="4" spans="1:5" ht="12.75" customHeight="1" x14ac:dyDescent="0.4">
      <c r="A4" s="5" t="s">
        <v>15</v>
      </c>
      <c r="B4" s="6"/>
      <c r="C4" s="4"/>
      <c r="D4" s="4"/>
      <c r="E4" s="4"/>
    </row>
    <row r="5" spans="1:5" ht="12.75" customHeight="1" x14ac:dyDescent="0.4">
      <c r="A5" s="5" t="s">
        <v>16</v>
      </c>
      <c r="B5" s="6"/>
      <c r="C5" s="4"/>
      <c r="D5" s="4"/>
      <c r="E5" s="4"/>
    </row>
    <row r="6" spans="1:5" ht="12.75" customHeight="1" x14ac:dyDescent="0.4">
      <c r="A6" s="61"/>
      <c r="B6" s="61"/>
      <c r="C6" s="4"/>
      <c r="D6" s="4"/>
      <c r="E6" s="4"/>
    </row>
    <row r="7" spans="1:5" ht="12.75" customHeight="1" x14ac:dyDescent="0.4">
      <c r="A7" s="2" t="s">
        <v>17</v>
      </c>
      <c r="B7" s="7"/>
      <c r="C7" s="4"/>
      <c r="D7" s="4"/>
      <c r="E7" s="4"/>
    </row>
    <row r="8" spans="1:5" ht="12.75" customHeight="1" x14ac:dyDescent="0.4">
      <c r="A8" s="61"/>
      <c r="B8" s="61"/>
      <c r="C8" s="4"/>
      <c r="D8" s="4"/>
      <c r="E8" s="4"/>
    </row>
    <row r="9" spans="1:5" ht="12.75" customHeight="1" x14ac:dyDescent="0.4">
      <c r="A9" s="62" t="s">
        <v>18</v>
      </c>
      <c r="B9" s="62"/>
      <c r="C9" s="4"/>
      <c r="D9" s="4"/>
      <c r="E9" s="4"/>
    </row>
    <row r="10" spans="1:5" ht="12.75" customHeight="1" x14ac:dyDescent="0.4">
      <c r="A10" s="5" t="s">
        <v>19</v>
      </c>
      <c r="B10" s="6"/>
      <c r="C10" s="4"/>
      <c r="D10" s="4"/>
      <c r="E10" s="4"/>
    </row>
    <row r="11" spans="1:5" ht="12.75" customHeight="1" x14ac:dyDescent="0.4">
      <c r="A11" s="5" t="s">
        <v>20</v>
      </c>
      <c r="B11" s="6"/>
      <c r="C11" s="4"/>
      <c r="D11" s="4"/>
      <c r="E11" s="4"/>
    </row>
    <row r="12" spans="1:5" ht="12.75" customHeight="1" x14ac:dyDescent="0.4">
      <c r="A12" s="5" t="s">
        <v>21</v>
      </c>
      <c r="B12" s="8"/>
      <c r="C12" s="4"/>
      <c r="D12" s="4"/>
      <c r="E12" s="4"/>
    </row>
    <row r="13" spans="1:5" ht="12.75" customHeight="1" x14ac:dyDescent="0.4">
      <c r="A13" s="5" t="s">
        <v>22</v>
      </c>
      <c r="B13" s="8"/>
      <c r="C13" s="4"/>
      <c r="D13" s="4"/>
      <c r="E13" s="4"/>
    </row>
    <row r="14" spans="1:5" ht="12.75" customHeight="1" x14ac:dyDescent="0.4">
      <c r="A14" s="5" t="s">
        <v>23</v>
      </c>
      <c r="B14" s="9"/>
      <c r="C14" s="4"/>
      <c r="D14" s="4"/>
      <c r="E14" s="4"/>
    </row>
    <row r="15" spans="1:5" ht="12.75" customHeight="1" x14ac:dyDescent="0.25"/>
    <row r="16" spans="1:5" ht="12.75" customHeight="1" x14ac:dyDescent="0.4">
      <c r="A16" s="10"/>
      <c r="B16" s="10"/>
      <c r="C16" s="4"/>
      <c r="D16" s="4"/>
      <c r="E16" s="4"/>
    </row>
    <row r="17" spans="1:5" ht="12.75" customHeight="1" x14ac:dyDescent="0.4">
      <c r="A17" s="4"/>
      <c r="B17" s="11" t="s">
        <v>24</v>
      </c>
      <c r="C17" s="11" t="s">
        <v>25</v>
      </c>
      <c r="D17" s="4"/>
      <c r="E17" s="4"/>
    </row>
    <row r="18" spans="1:5" ht="12.75" customHeight="1" x14ac:dyDescent="0.4">
      <c r="A18" s="2" t="s">
        <v>26</v>
      </c>
      <c r="B18" s="12"/>
      <c r="C18" s="8"/>
      <c r="D18" s="4"/>
      <c r="E18" s="4"/>
    </row>
    <row r="19" spans="1:5" ht="12.75" customHeight="1" x14ac:dyDescent="0.4">
      <c r="A19" s="10"/>
      <c r="B19" s="10"/>
      <c r="C19" s="4"/>
      <c r="D19" s="4"/>
      <c r="E19" s="4"/>
    </row>
  </sheetData>
  <mergeCells count="3">
    <mergeCell ref="A6:B6"/>
    <mergeCell ref="A8:B8"/>
    <mergeCell ref="A9:B9"/>
  </mergeCells>
  <dataValidations count="1">
    <dataValidation type="list" operator="equal" allowBlank="1" showErrorMessage="1" sqref="B7:B9" xr:uid="{00000000-0002-0000-0100-000000000000}">
      <formula1>"Sì,No"</formula1>
      <formula2>0</formula2>
    </dataValidation>
  </dataValidations>
  <pageMargins left="0.78749999999999998" right="0.78749999999999998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48576"/>
  <sheetViews>
    <sheetView zoomScaleNormal="100" workbookViewId="0">
      <selection activeCell="B18" sqref="B18:E18"/>
    </sheetView>
  </sheetViews>
  <sheetFormatPr defaultColWidth="12.6640625" defaultRowHeight="15" customHeight="1" x14ac:dyDescent="0.25"/>
  <cols>
    <col min="1" max="1" width="5.88671875" customWidth="1"/>
    <col min="2" max="2" width="31.21875" customWidth="1"/>
    <col min="3" max="3" width="20.33203125" customWidth="1"/>
    <col min="4" max="4" width="11.5546875" customWidth="1"/>
    <col min="5" max="5" width="16.33203125" customWidth="1"/>
    <col min="6" max="6" width="20.33203125" customWidth="1"/>
    <col min="7" max="7" width="11.44140625" customWidth="1"/>
    <col min="8" max="8" width="18.5546875" customWidth="1"/>
    <col min="9" max="9" width="8.6640625" customWidth="1"/>
  </cols>
  <sheetData>
    <row r="1" spans="1:9" ht="12.75" customHeight="1" x14ac:dyDescent="0.4">
      <c r="A1" s="4"/>
      <c r="B1" s="13"/>
      <c r="C1" s="13"/>
      <c r="D1" s="4"/>
      <c r="E1" s="4"/>
      <c r="F1" s="4"/>
      <c r="G1" s="4"/>
      <c r="H1" s="4"/>
      <c r="I1" s="4"/>
    </row>
    <row r="2" spans="1:9" ht="12.75" customHeight="1" x14ac:dyDescent="0.4">
      <c r="A2" s="14"/>
      <c r="B2" s="15" t="s">
        <v>27</v>
      </c>
      <c r="C2" s="16" t="s">
        <v>12</v>
      </c>
      <c r="D2" s="63" t="s">
        <v>28</v>
      </c>
      <c r="E2" s="63"/>
      <c r="F2" s="63"/>
      <c r="G2" s="63"/>
      <c r="H2" s="63"/>
      <c r="I2" s="14"/>
    </row>
    <row r="3" spans="1:9" ht="12.75" customHeight="1" x14ac:dyDescent="0.25">
      <c r="A3" s="14"/>
      <c r="B3" s="17" t="s">
        <v>29</v>
      </c>
      <c r="C3" s="8"/>
      <c r="D3" s="64" t="s">
        <v>135</v>
      </c>
      <c r="E3" s="64"/>
      <c r="F3" s="64"/>
      <c r="G3" s="64"/>
      <c r="H3" s="64"/>
      <c r="I3" s="14"/>
    </row>
    <row r="4" spans="1:9" ht="12.75" customHeight="1" x14ac:dyDescent="0.25">
      <c r="A4" s="14"/>
      <c r="B4" s="17" t="s">
        <v>30</v>
      </c>
      <c r="C4" s="8"/>
      <c r="D4" s="64" t="s">
        <v>31</v>
      </c>
      <c r="E4" s="64"/>
      <c r="F4" s="64"/>
      <c r="G4" s="64"/>
      <c r="H4" s="64"/>
      <c r="I4" s="14"/>
    </row>
    <row r="5" spans="1:9" ht="12.75" customHeight="1" x14ac:dyDescent="0.25">
      <c r="A5" s="14"/>
      <c r="B5" s="17" t="s">
        <v>32</v>
      </c>
      <c r="C5" s="7" t="str">
        <f>IF(OR($C$4="Elite 500",$C$4="Elite 300"),"RTU","")</f>
        <v/>
      </c>
      <c r="D5" s="65" t="s">
        <v>33</v>
      </c>
      <c r="E5" s="65"/>
      <c r="F5" s="65"/>
      <c r="G5" s="65"/>
      <c r="H5" s="1"/>
      <c r="I5" s="14"/>
    </row>
    <row r="6" spans="1:9" ht="12.75" customHeight="1" x14ac:dyDescent="0.4">
      <c r="A6" s="14"/>
      <c r="B6" s="17" t="s">
        <v>34</v>
      </c>
      <c r="C6" s="8"/>
      <c r="D6" s="64" t="s">
        <v>35</v>
      </c>
      <c r="E6" s="64"/>
      <c r="F6" s="64"/>
      <c r="G6" s="64"/>
      <c r="H6" s="64"/>
      <c r="I6" s="4"/>
    </row>
    <row r="7" spans="1:9" ht="12.75" customHeight="1" x14ac:dyDescent="0.25">
      <c r="A7" s="14"/>
      <c r="B7" s="19" t="s">
        <v>36</v>
      </c>
      <c r="C7" s="20" t="str">
        <f>IF(OR($C$4="Elite 500",$C$4="Elite 300"),"01010A","")</f>
        <v/>
      </c>
      <c r="D7" s="68"/>
      <c r="E7" s="68"/>
      <c r="F7" s="68"/>
      <c r="G7" s="22"/>
      <c r="H7" s="23"/>
      <c r="I7" s="14"/>
    </row>
    <row r="8" spans="1:9" ht="12" customHeight="1" x14ac:dyDescent="0.4">
      <c r="A8" s="4"/>
      <c r="B8" s="13"/>
      <c r="C8" s="13"/>
      <c r="D8" s="4"/>
      <c r="E8" s="4"/>
      <c r="F8" s="4"/>
      <c r="G8" s="4"/>
      <c r="H8" s="4"/>
      <c r="I8" s="4"/>
    </row>
    <row r="9" spans="1:9" ht="16.8" x14ac:dyDescent="0.4">
      <c r="A9" s="4"/>
      <c r="B9" s="69" t="str">
        <f>IF(OR($C$5="TCP",$C$5="RTU over TCP"),"Compilare se Modbus TCP","")</f>
        <v/>
      </c>
      <c r="C9" s="69"/>
      <c r="D9" s="24"/>
      <c r="E9" s="69" t="str">
        <f>IF(EXACT($C$5,"RTU"),"Compilare se Modbus RTU","")</f>
        <v/>
      </c>
      <c r="F9" s="69"/>
      <c r="I9" s="4"/>
    </row>
    <row r="10" spans="1:9" ht="12.75" customHeight="1" x14ac:dyDescent="0.4">
      <c r="A10" s="4"/>
      <c r="B10" s="25" t="str">
        <f ca="1">IF(OR($C$5="TCP",$C$5="RTU over TCP"), INDIRECT(ADDRESS(1,1,4,1,"Dati"))&amp;"","")</f>
        <v/>
      </c>
      <c r="C10" s="25"/>
      <c r="D10" s="2"/>
      <c r="E10" s="25" t="str">
        <f ca="1">IF(EXACT($C$5,"RTU"),INDIRECT(ADDRESS(1,2,4,1,"Dati"))&amp;"","")</f>
        <v/>
      </c>
      <c r="F10" s="25" t="str">
        <f>IF(OR($C$4="Elite 500",$C$4="Elite 300"),"RS485","")</f>
        <v/>
      </c>
      <c r="I10" s="4"/>
    </row>
    <row r="11" spans="1:9" ht="12.75" customHeight="1" x14ac:dyDescent="0.4">
      <c r="A11" s="4"/>
      <c r="B11" s="25" t="str">
        <f ca="1">IF(OR($C$5="TCP",$C$5="RTU over TCP"),INDIRECT(ADDRESS(2,1,4,1,"Dati"))&amp;"","")</f>
        <v/>
      </c>
      <c r="C11" s="25"/>
      <c r="D11" s="2"/>
      <c r="E11" s="25" t="str">
        <f ca="1">IF(EXACT($C$5,"RTU"),INDIRECT(ADDRESS(2,2,4,1,"Dati"))&amp;"","")</f>
        <v/>
      </c>
      <c r="F11" s="25" t="str">
        <f>IF(OR($C$4="Elite 500",$C$4="Elite 300"),8,"")</f>
        <v/>
      </c>
      <c r="I11" s="4"/>
    </row>
    <row r="12" spans="1:9" ht="12.75" customHeight="1" x14ac:dyDescent="0.4">
      <c r="A12" s="4"/>
      <c r="B12" s="25" t="str">
        <f ca="1">IF(OR($C$5="TCP",$C$5="RTU over TCP"),INDIRECT(ADDRESS(3,1,4,1,"Dati"))&amp;"","")</f>
        <v/>
      </c>
      <c r="C12" s="26"/>
      <c r="D12" s="2"/>
      <c r="E12" s="25" t="str">
        <f ca="1">IF(EXACT($C$5,"RTU"),INDIRECT(ADDRESS(3,2,4,1,"Dati"))&amp;"","")</f>
        <v/>
      </c>
      <c r="F12" s="25" t="str">
        <f>IF(OR($C$4="Elite 500",$C$4="Elite 300"),1,"")</f>
        <v/>
      </c>
      <c r="I12" s="4"/>
    </row>
    <row r="13" spans="1:9" ht="12.75" customHeight="1" x14ac:dyDescent="0.4">
      <c r="A13" s="4"/>
      <c r="B13" s="25" t="str">
        <f ca="1">IF(OR($C$5="TCP",$C$5="RTU over TCP"),INDIRECT(ADDRESS(4,1,4,1,"Dati"))&amp;"","")</f>
        <v/>
      </c>
      <c r="C13" s="25"/>
      <c r="D13" s="2"/>
      <c r="E13" s="25" t="str">
        <f ca="1">IF(EXACT($C$5,"RTU"),INDIRECT(ADDRESS(4,2,4,1,"Dati"))&amp;"","")</f>
        <v/>
      </c>
      <c r="F13" s="25" t="str">
        <f>IF(OR($C$4="Elite 500",$C$4="Elite 300"),"None","")</f>
        <v/>
      </c>
      <c r="I13" s="4"/>
    </row>
    <row r="14" spans="1:9" ht="12.75" customHeight="1" x14ac:dyDescent="0.4">
      <c r="A14" s="4"/>
      <c r="B14" s="2" t="str">
        <f ca="1">IF(OR($C$5="TCP",$C$5="RTU over TCP"),INDIRECT(ADDRESS(5,1,4,1,"Dati"))&amp;"","")</f>
        <v/>
      </c>
      <c r="C14" s="2"/>
      <c r="D14" s="2"/>
      <c r="E14" s="25" t="str">
        <f ca="1">IF(EXACT($C$5,"RTU"),INDIRECT(ADDRESS(5,2,4,1,"Dati"))&amp;"","")</f>
        <v/>
      </c>
      <c r="F14" s="25" t="str">
        <f>IF(OR($C$4="Elite 500",$C$4="Elite 300"),9600,"")</f>
        <v/>
      </c>
      <c r="I14" s="4"/>
    </row>
    <row r="15" spans="1:9" ht="12.75" customHeight="1" x14ac:dyDescent="0.4">
      <c r="A15" s="4"/>
      <c r="B15" s="4"/>
      <c r="C15" s="4"/>
      <c r="D15" s="4"/>
      <c r="E15" s="27"/>
      <c r="F15" s="27"/>
      <c r="G15" s="28"/>
      <c r="H15" s="4"/>
      <c r="I15" s="4"/>
    </row>
    <row r="16" spans="1:9" ht="18" x14ac:dyDescent="0.4">
      <c r="B16" s="29" t="s">
        <v>37</v>
      </c>
      <c r="C16" s="30" t="s">
        <v>12</v>
      </c>
      <c r="D16" s="70" t="str">
        <f>IF(C17="Meter","Funzione Modbus","")</f>
        <v/>
      </c>
      <c r="E16" s="70"/>
      <c r="F16" s="31" t="str">
        <f>IF(C17="Meter","Registro","")</f>
        <v/>
      </c>
      <c r="G16" s="71" t="str">
        <f>IF(C17="Meter","Tipo di dato","")</f>
        <v/>
      </c>
      <c r="H16" s="71"/>
    </row>
    <row r="17" spans="2:8" ht="13.8" x14ac:dyDescent="0.25">
      <c r="B17" s="19" t="s">
        <v>38</v>
      </c>
      <c r="C17" s="32"/>
      <c r="D17" s="66"/>
      <c r="E17" s="66"/>
      <c r="F17" s="2"/>
      <c r="G17" s="66"/>
      <c r="H17" s="66"/>
    </row>
    <row r="18" spans="2:8" ht="13.8" x14ac:dyDescent="0.25">
      <c r="B18" s="67" t="s">
        <v>39</v>
      </c>
      <c r="C18" s="67"/>
      <c r="D18" s="67"/>
      <c r="E18" s="67"/>
      <c r="F18" s="2"/>
      <c r="G18" s="2"/>
      <c r="H18" s="2"/>
    </row>
    <row r="1048569" ht="13.2" x14ac:dyDescent="0.25"/>
    <row r="1048570" ht="13.2" x14ac:dyDescent="0.25"/>
    <row r="1048571" ht="13.2" x14ac:dyDescent="0.25"/>
    <row r="1048572" ht="13.2" x14ac:dyDescent="0.25"/>
    <row r="1048573" ht="13.2" x14ac:dyDescent="0.25"/>
    <row r="1048574" ht="13.2" x14ac:dyDescent="0.25"/>
    <row r="1048575" ht="13.2" x14ac:dyDescent="0.25"/>
    <row r="1048576" ht="13.2" x14ac:dyDescent="0.25"/>
  </sheetData>
  <mergeCells count="13">
    <mergeCell ref="D17:E17"/>
    <mergeCell ref="G17:H17"/>
    <mergeCell ref="B18:E18"/>
    <mergeCell ref="D7:F7"/>
    <mergeCell ref="B9:C9"/>
    <mergeCell ref="E9:F9"/>
    <mergeCell ref="D16:E16"/>
    <mergeCell ref="G16:H16"/>
    <mergeCell ref="D2:H2"/>
    <mergeCell ref="D3:H3"/>
    <mergeCell ref="D4:H4"/>
    <mergeCell ref="D5:G5"/>
    <mergeCell ref="D6:H6"/>
  </mergeCells>
  <conditionalFormatting sqref="B9:B13">
    <cfRule type="expression" dxfId="17" priority="2">
      <formula>LEN(TRIM(B9))&gt;0</formula>
    </cfRule>
  </conditionalFormatting>
  <conditionalFormatting sqref="C10:C11 C13">
    <cfRule type="expression" dxfId="16" priority="3">
      <formula>LEN(TRIM(B9))&gt;0</formula>
    </cfRule>
  </conditionalFormatting>
  <conditionalFormatting sqref="C12">
    <cfRule type="expression" dxfId="15" priority="8">
      <formula>LEN(TRIM(B12))&gt;0</formula>
    </cfRule>
  </conditionalFormatting>
  <conditionalFormatting sqref="D17 G17">
    <cfRule type="expression" dxfId="14" priority="4">
      <formula>$C$17="Meter"</formula>
    </cfRule>
  </conditionalFormatting>
  <conditionalFormatting sqref="E9:E14">
    <cfRule type="expression" dxfId="13" priority="6">
      <formula>LEN(TRIM(E9))&gt;0</formula>
    </cfRule>
  </conditionalFormatting>
  <conditionalFormatting sqref="F10:F14">
    <cfRule type="expression" dxfId="12" priority="7">
      <formula>LEN(TRIM(E9))&gt;0</formula>
    </cfRule>
  </conditionalFormatting>
  <conditionalFormatting sqref="F17">
    <cfRule type="expression" dxfId="11" priority="5">
      <formula>$C$17="Meter"</formula>
    </cfRule>
  </conditionalFormatting>
  <conditionalFormatting sqref="H5">
    <cfRule type="expression" dxfId="10" priority="9">
      <formula>LEN(TRIM($C$5))&gt;0</formula>
    </cfRule>
    <cfRule type="cellIs" dxfId="9" priority="10" operator="equal">
      <formula>0</formula>
    </cfRule>
  </conditionalFormatting>
  <dataValidations count="6">
    <dataValidation type="list" operator="equal" allowBlank="1" sqref="C3" xr:uid="{00000000-0002-0000-0200-000000000000}">
      <formula1>"CEWE,Altro"</formula1>
      <formula2>0</formula2>
    </dataValidation>
    <dataValidation type="list" operator="equal" allowBlank="1" sqref="C4" xr:uid="{00000000-0002-0000-0200-000001000000}">
      <formula1>"Elite 500,Elite 300,Altro"</formula1>
      <formula2>0</formula2>
    </dataValidation>
    <dataValidation type="list" operator="equal" allowBlank="1" showErrorMessage="1" sqref="C5" xr:uid="{00000000-0002-0000-0200-000000000000}">
      <formula1>"RTU,TCP,RTU over TCP"</formula1>
      <formula2>0</formula2>
    </dataValidation>
    <dataValidation type="decimal" allowBlank="1" showErrorMessage="1" sqref="C6" xr:uid="{00000000-0002-0000-0200-000001000000}">
      <formula1>1</formula1>
      <formula2>255</formula2>
    </dataValidation>
    <dataValidation type="list" operator="equal" allowBlank="1" showErrorMessage="1" sqref="C7" xr:uid="{00000000-0002-0000-0200-000002000000}">
      <formula1>"01010A"</formula1>
      <formula2>0</formula2>
    </dataValidation>
    <dataValidation type="list" operator="equal" allowBlank="1" showErrorMessage="1" sqref="C17" xr:uid="{00000000-0002-0000-0200-000009000000}">
      <formula1>"CCI - Ingresso 1,CCI - Ingresso 2,CCI - Ingresso 3,CCI - Ingresso 4,CCI - Ingresso 5,Meter"</formula1>
      <formula2>0</formula2>
    </dataValidation>
  </dataValidations>
  <pageMargins left="0.78749999999999998" right="0.78749999999999998" top="0.78749999999999998" bottom="0.78749999999999998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operator="equal" allowBlank="1" showErrorMessage="1" xr:uid="{00000000-0002-0000-0200-000003000000}">
          <x14:formula1>
            <xm:f>Dati!$J$2:$J$3</xm:f>
          </x14:formula1>
          <x14:formula2>
            <xm:f>0</xm:f>
          </x14:formula2>
          <xm:sqref>F10</xm:sqref>
        </x14:dataValidation>
        <x14:dataValidation type="list" operator="equal" allowBlank="1" showErrorMessage="1" xr:uid="{00000000-0002-0000-0200-000004000000}">
          <x14:formula1>
            <xm:f>Dati!$G$2:$G$3</xm:f>
          </x14:formula1>
          <x14:formula2>
            <xm:f>0</xm:f>
          </x14:formula2>
          <xm:sqref>F11</xm:sqref>
        </x14:dataValidation>
        <x14:dataValidation type="list" operator="equal" allowBlank="1" showErrorMessage="1" xr:uid="{00000000-0002-0000-0200-000005000000}">
          <x14:formula1>
            <xm:f>Dati!$K$2:$K$15</xm:f>
          </x14:formula1>
          <x14:formula2>
            <xm:f>0</xm:f>
          </x14:formula2>
          <xm:sqref>C12</xm:sqref>
        </x14:dataValidation>
        <x14:dataValidation type="list" operator="equal" allowBlank="1" showErrorMessage="1" xr:uid="{00000000-0002-0000-0200-000006000000}">
          <x14:formula1>
            <xm:f>Dati!$H$2:$H$3</xm:f>
          </x14:formula1>
          <x14:formula2>
            <xm:f>0</xm:f>
          </x14:formula2>
          <xm:sqref>F12</xm:sqref>
        </x14:dataValidation>
        <x14:dataValidation type="list" operator="equal" allowBlank="1" showErrorMessage="1" xr:uid="{00000000-0002-0000-0200-000007000000}">
          <x14:formula1>
            <xm:f>Dati!$I$2:$I$4</xm:f>
          </x14:formula1>
          <x14:formula2>
            <xm:f>0</xm:f>
          </x14:formula2>
          <xm:sqref>F13</xm:sqref>
        </x14:dataValidation>
        <x14:dataValidation type="list" operator="equal" allowBlank="1" showErrorMessage="1" xr:uid="{00000000-0002-0000-0200-000008000000}">
          <x14:formula1>
            <xm:f>Dati!$F$2:$F$10</xm:f>
          </x14:formula1>
          <x14:formula2>
            <xm:f>0</xm:f>
          </x14:formula2>
          <xm:sqref>F14</xm:sqref>
        </x14:dataValidation>
        <x14:dataValidation type="list" operator="equal" allowBlank="1" showErrorMessage="1" xr:uid="{00000000-0002-0000-0200-00000A000000}">
          <x14:formula1>
            <xm:f>Dati!$L$2:$L$5</xm:f>
          </x14:formula1>
          <x14:formula2>
            <xm:f>0</xm:f>
          </x14:formula2>
          <xm:sqref>D17</xm:sqref>
        </x14:dataValidation>
        <x14:dataValidation type="list" operator="equal" allowBlank="1" showErrorMessage="1" xr:uid="{00000000-0002-0000-0200-00000B000000}">
          <x14:formula1>
            <xm:f>Dati!$M$2:$M$13</xm:f>
          </x14:formula1>
          <x14:formula2>
            <xm:f>0</xm:f>
          </x14:formula2>
          <xm:sqref>G17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48576"/>
  <sheetViews>
    <sheetView topLeftCell="A22" zoomScaleNormal="100" workbookViewId="0">
      <selection activeCell="C3" sqref="C3"/>
    </sheetView>
  </sheetViews>
  <sheetFormatPr defaultColWidth="12.6640625" defaultRowHeight="15" customHeight="1" x14ac:dyDescent="0.25"/>
  <cols>
    <col min="1" max="1" width="5.109375" customWidth="1"/>
    <col min="2" max="2" width="31.33203125" customWidth="1"/>
    <col min="3" max="3" width="22.21875" customWidth="1"/>
    <col min="4" max="4" width="10.5546875" customWidth="1"/>
    <col min="5" max="5" width="22.21875" customWidth="1"/>
    <col min="6" max="6" width="21" customWidth="1"/>
    <col min="7" max="7" width="11.88671875" customWidth="1"/>
    <col min="8" max="8" width="17.109375" customWidth="1"/>
    <col min="9" max="9" width="21" customWidth="1"/>
    <col min="10" max="10" width="11.88671875" customWidth="1"/>
    <col min="11" max="11" width="17.109375" customWidth="1"/>
    <col min="12" max="12" width="21" customWidth="1"/>
  </cols>
  <sheetData>
    <row r="1" spans="1:12" ht="12.75" customHeight="1" x14ac:dyDescent="0.4">
      <c r="A1" s="4"/>
      <c r="B1" s="13"/>
      <c r="C1" s="13"/>
      <c r="D1" s="4"/>
      <c r="E1" s="4"/>
      <c r="F1" s="4"/>
      <c r="G1" s="4"/>
      <c r="H1" s="4"/>
      <c r="I1" s="4"/>
      <c r="J1" s="73" t="s">
        <v>133</v>
      </c>
      <c r="K1" s="73"/>
      <c r="L1" s="73"/>
    </row>
    <row r="2" spans="1:12" ht="12.75" customHeight="1" x14ac:dyDescent="0.4">
      <c r="A2" s="34" t="s">
        <v>40</v>
      </c>
      <c r="B2" s="15" t="s">
        <v>27</v>
      </c>
      <c r="C2" s="16" t="s">
        <v>12</v>
      </c>
      <c r="D2" s="63" t="s">
        <v>28</v>
      </c>
      <c r="E2" s="63"/>
      <c r="F2" s="63"/>
      <c r="G2" s="63"/>
      <c r="H2" s="14"/>
      <c r="I2" s="14"/>
      <c r="J2" s="73"/>
      <c r="K2" s="73"/>
      <c r="L2" s="73"/>
    </row>
    <row r="3" spans="1:12" ht="12.75" customHeight="1" x14ac:dyDescent="0.25">
      <c r="A3" s="14"/>
      <c r="B3" s="17" t="s">
        <v>41</v>
      </c>
      <c r="C3" s="7"/>
      <c r="D3" s="75"/>
      <c r="E3" s="75"/>
      <c r="F3" s="75"/>
      <c r="G3" s="75"/>
      <c r="H3" s="14"/>
      <c r="I3" s="14"/>
      <c r="J3" s="73"/>
      <c r="K3" s="73"/>
      <c r="L3" s="73"/>
    </row>
    <row r="4" spans="1:12" ht="12.75" customHeight="1" x14ac:dyDescent="0.25">
      <c r="A4" s="14"/>
      <c r="B4" s="17" t="s">
        <v>42</v>
      </c>
      <c r="C4" s="8"/>
      <c r="D4" s="75"/>
      <c r="E4" s="75"/>
      <c r="F4" s="75"/>
      <c r="G4" s="75"/>
      <c r="H4" s="14"/>
      <c r="I4" s="14"/>
      <c r="J4" s="73"/>
      <c r="K4" s="73"/>
      <c r="L4" s="73"/>
    </row>
    <row r="5" spans="1:12" ht="12.75" customHeight="1" x14ac:dyDescent="0.25">
      <c r="A5" s="14"/>
      <c r="B5" s="17" t="s">
        <v>43</v>
      </c>
      <c r="C5" s="8"/>
      <c r="D5" s="76" t="s">
        <v>31</v>
      </c>
      <c r="E5" s="76"/>
      <c r="F5" s="76"/>
      <c r="G5" s="76"/>
      <c r="H5" s="14"/>
      <c r="I5" s="14"/>
      <c r="J5" s="73"/>
      <c r="K5" s="73"/>
      <c r="L5" s="73"/>
    </row>
    <row r="6" spans="1:12" ht="12.75" customHeight="1" x14ac:dyDescent="0.25">
      <c r="A6" s="14"/>
      <c r="B6" s="17" t="s">
        <v>44</v>
      </c>
      <c r="C6" s="8"/>
      <c r="D6" s="64" t="s">
        <v>45</v>
      </c>
      <c r="E6" s="64"/>
      <c r="F6" s="64"/>
      <c r="G6" s="64"/>
      <c r="H6" s="14"/>
      <c r="I6" s="14"/>
      <c r="J6" s="73"/>
      <c r="K6" s="73"/>
      <c r="L6" s="73"/>
    </row>
    <row r="7" spans="1:12" ht="12.75" customHeight="1" x14ac:dyDescent="0.25">
      <c r="A7" s="14"/>
      <c r="B7" s="17" t="s">
        <v>32</v>
      </c>
      <c r="C7" s="7"/>
      <c r="D7" s="64" t="s">
        <v>46</v>
      </c>
      <c r="E7" s="64"/>
      <c r="F7" s="64"/>
      <c r="G7" s="64"/>
      <c r="H7" s="14"/>
      <c r="I7" s="14"/>
      <c r="J7" s="73"/>
      <c r="K7" s="73"/>
      <c r="L7" s="73"/>
    </row>
    <row r="8" spans="1:12" ht="12.75" customHeight="1" x14ac:dyDescent="0.25">
      <c r="A8" s="14"/>
      <c r="B8" s="17" t="s">
        <v>34</v>
      </c>
      <c r="C8" s="8"/>
      <c r="D8" s="64" t="s">
        <v>35</v>
      </c>
      <c r="E8" s="64"/>
      <c r="F8" s="64"/>
      <c r="G8" s="64"/>
      <c r="H8" s="18"/>
      <c r="I8" s="18"/>
      <c r="J8" s="73"/>
      <c r="K8" s="73"/>
      <c r="L8" s="73"/>
    </row>
    <row r="9" spans="1:12" ht="12.75" customHeight="1" x14ac:dyDescent="0.25">
      <c r="A9" s="14"/>
      <c r="B9" s="19" t="s">
        <v>36</v>
      </c>
      <c r="C9" s="20"/>
      <c r="D9" s="72"/>
      <c r="E9" s="72"/>
      <c r="F9" s="72"/>
      <c r="G9" s="72"/>
      <c r="H9" s="14"/>
      <c r="I9" s="14"/>
      <c r="J9" s="73"/>
      <c r="K9" s="73"/>
      <c r="L9" s="73"/>
    </row>
    <row r="10" spans="1:12" ht="12" customHeight="1" x14ac:dyDescent="0.4">
      <c r="A10" s="4"/>
      <c r="B10" s="13"/>
      <c r="C10" s="13"/>
      <c r="D10" s="4"/>
      <c r="E10" s="4"/>
      <c r="F10" s="4"/>
      <c r="G10" s="13"/>
      <c r="H10" s="13"/>
      <c r="I10" s="4"/>
      <c r="J10" s="73"/>
      <c r="K10" s="73"/>
      <c r="L10" s="73"/>
    </row>
    <row r="11" spans="1:12" ht="16.8" customHeight="1" x14ac:dyDescent="0.4">
      <c r="A11" s="4"/>
      <c r="B11" s="69" t="str">
        <f>IF(OR($C$7="TCP",$C$7="RTU over TCP"),"Compilare se Modbus TCP","")</f>
        <v/>
      </c>
      <c r="C11" s="69"/>
      <c r="D11" s="4"/>
      <c r="E11" s="69" t="str">
        <f>IF(EXACT($C$7,"RTU"),"Compilare se Modbus RTU","")</f>
        <v/>
      </c>
      <c r="F11" s="69"/>
      <c r="I11" s="4"/>
      <c r="J11" s="73"/>
      <c r="K11" s="73"/>
      <c r="L11" s="73"/>
    </row>
    <row r="12" spans="1:12" ht="12.75" customHeight="1" x14ac:dyDescent="0.4">
      <c r="A12" s="4"/>
      <c r="B12" s="25" t="str">
        <f ca="1">IF(OR($C$7="TCP",$C$7="RTU over TCP"), INDIRECT(ADDRESS(1,1,4,1,"Dati"))&amp;"","")</f>
        <v/>
      </c>
      <c r="C12" s="25"/>
      <c r="D12" s="2"/>
      <c r="E12" s="25" t="str">
        <f ca="1">IF(EXACT($C$7,"RTU"),INDIRECT(ADDRESS(1,2,4,1,"Dati"))&amp;"","")</f>
        <v/>
      </c>
      <c r="F12" s="25"/>
      <c r="I12" s="4"/>
      <c r="J12" s="73"/>
      <c r="K12" s="73"/>
      <c r="L12" s="73"/>
    </row>
    <row r="13" spans="1:12" ht="12.75" customHeight="1" x14ac:dyDescent="0.4">
      <c r="A13" s="4"/>
      <c r="B13" s="25" t="str">
        <f ca="1">IF(OR($C$7="TCP",$C$7="RTU over TCP"),INDIRECT(ADDRESS(2,1,4,1,"Dati"))&amp;"","")</f>
        <v/>
      </c>
      <c r="C13" s="25"/>
      <c r="D13" s="2"/>
      <c r="E13" s="25" t="str">
        <f ca="1">IF(EXACT($C$7,"RTU"),INDIRECT(ADDRESS(2,2,4,1,"Dati"))&amp;"","")</f>
        <v/>
      </c>
      <c r="F13" s="25"/>
      <c r="I13" s="4"/>
      <c r="J13" s="73"/>
      <c r="K13" s="73"/>
      <c r="L13" s="73"/>
    </row>
    <row r="14" spans="1:12" ht="12.75" customHeight="1" x14ac:dyDescent="0.4">
      <c r="A14" s="4"/>
      <c r="B14" s="25" t="str">
        <f ca="1">IF(OR($C$7="TCP",$C$7="RTU over TCP"),INDIRECT(ADDRESS(3,1,4,1,"Dati"))&amp;"","")</f>
        <v/>
      </c>
      <c r="C14" s="26"/>
      <c r="D14" s="2"/>
      <c r="E14" s="25" t="str">
        <f ca="1">IF(EXACT($C$7,"RTU"),INDIRECT(ADDRESS(3,2,4,1,"Dati"))&amp;"","")</f>
        <v/>
      </c>
      <c r="F14" s="25"/>
      <c r="I14" s="4"/>
      <c r="J14" s="73"/>
      <c r="K14" s="73"/>
      <c r="L14" s="73"/>
    </row>
    <row r="15" spans="1:12" ht="12.75" customHeight="1" x14ac:dyDescent="0.4">
      <c r="A15" s="4"/>
      <c r="B15" s="25" t="str">
        <f ca="1">IF(OR($C$7="TCP",$C$7="RTU over TCP"),INDIRECT(ADDRESS(4,1,4,1,"Dati"))&amp;"","")</f>
        <v/>
      </c>
      <c r="C15" s="25"/>
      <c r="D15" s="2"/>
      <c r="E15" s="25" t="str">
        <f ca="1">IF(EXACT($C$7,"RTU"),INDIRECT(ADDRESS(4,2,4,1,"Dati"))&amp;"","")</f>
        <v/>
      </c>
      <c r="F15" s="25"/>
      <c r="I15" s="4"/>
      <c r="J15" s="73"/>
      <c r="K15" s="73"/>
      <c r="L15" s="73"/>
    </row>
    <row r="16" spans="1:12" ht="12.75" customHeight="1" x14ac:dyDescent="0.4">
      <c r="A16" s="4"/>
      <c r="B16" s="25" t="str">
        <f ca="1">IF($C$7="RTU over TCP",INDIRECT(ADDRESS(5,1,4,1,"Dati"))&amp;"","")</f>
        <v/>
      </c>
      <c r="C16" s="25"/>
      <c r="D16" s="2"/>
      <c r="E16" s="25" t="str">
        <f ca="1">IF(EXACT($C$7,"RTU"),INDIRECT(ADDRESS(5,2,4,1,"Dati"))&amp;"","")</f>
        <v/>
      </c>
      <c r="F16" s="25"/>
      <c r="I16" s="4"/>
      <c r="J16" s="73"/>
      <c r="K16" s="73"/>
      <c r="L16" s="73"/>
    </row>
    <row r="17" spans="1:12" ht="12.75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73"/>
      <c r="K17" s="73"/>
      <c r="L17" s="73"/>
    </row>
    <row r="18" spans="1:12" ht="12.75" customHeight="1" x14ac:dyDescent="0.4">
      <c r="A18" s="51"/>
      <c r="B18" s="74"/>
      <c r="C18" s="74"/>
      <c r="D18" s="74"/>
      <c r="E18" s="74"/>
      <c r="F18" s="74"/>
      <c r="G18" s="4"/>
      <c r="H18" s="4"/>
      <c r="I18" s="4"/>
      <c r="J18" s="73"/>
      <c r="K18" s="73"/>
      <c r="L18" s="73"/>
    </row>
    <row r="19" spans="1:12" ht="12.75" customHeight="1" x14ac:dyDescent="0.4">
      <c r="A19" s="4"/>
      <c r="B19" s="36"/>
      <c r="C19" s="36"/>
      <c r="D19" s="36"/>
      <c r="E19" s="36"/>
      <c r="F19" s="36"/>
      <c r="G19" s="4"/>
      <c r="H19" s="4"/>
      <c r="I19" s="4"/>
      <c r="J19" s="73"/>
      <c r="K19" s="73"/>
      <c r="L19" s="73"/>
    </row>
    <row r="20" spans="1:12" ht="12.75" customHeight="1" x14ac:dyDescent="0.4">
      <c r="A20" s="4"/>
      <c r="B20" s="37" t="s">
        <v>37</v>
      </c>
      <c r="C20" s="38" t="s">
        <v>12</v>
      </c>
      <c r="D20" s="70" t="str">
        <f>IF(C21="Meter","Funzione Modbus","")</f>
        <v/>
      </c>
      <c r="E20" s="70"/>
      <c r="F20" s="31" t="str">
        <f>IF(C21="Meter","Registro","")</f>
        <v/>
      </c>
      <c r="G20" s="71" t="str">
        <f>IF(C21="Meter","Tipo di dato","")</f>
        <v/>
      </c>
      <c r="H20" s="71"/>
      <c r="I20" s="4"/>
      <c r="J20" s="73"/>
      <c r="K20" s="73"/>
      <c r="L20" s="73"/>
    </row>
    <row r="21" spans="1:12" ht="12.75" customHeight="1" x14ac:dyDescent="0.4">
      <c r="A21" s="4"/>
      <c r="B21" s="19" t="s">
        <v>47</v>
      </c>
      <c r="C21" s="32"/>
      <c r="D21" s="66"/>
      <c r="E21" s="66"/>
      <c r="F21" s="2"/>
      <c r="G21" s="66"/>
      <c r="H21" s="66"/>
      <c r="I21" s="4"/>
      <c r="J21" s="73"/>
      <c r="K21" s="73"/>
      <c r="L21" s="73"/>
    </row>
    <row r="22" spans="1:12" ht="12.75" customHeight="1" x14ac:dyDescent="0.4">
      <c r="A22" s="4"/>
      <c r="B22" s="67" t="s">
        <v>39</v>
      </c>
      <c r="C22" s="67"/>
      <c r="D22" s="67"/>
      <c r="E22" s="67"/>
      <c r="F22" s="2"/>
      <c r="G22" s="33"/>
      <c r="H22" s="33"/>
      <c r="I22" s="4"/>
      <c r="J22" s="73"/>
      <c r="K22" s="73"/>
      <c r="L22" s="73"/>
    </row>
    <row r="23" spans="1:12" ht="16.8" x14ac:dyDescent="0.4">
      <c r="A23" s="4"/>
      <c r="B23" s="67" t="s">
        <v>48</v>
      </c>
      <c r="C23" s="67"/>
      <c r="D23" s="67"/>
      <c r="E23" s="67"/>
      <c r="F23" s="67"/>
      <c r="G23" s="67"/>
      <c r="H23" s="67"/>
      <c r="I23" s="67"/>
      <c r="J23" s="73"/>
      <c r="K23" s="73"/>
      <c r="L23" s="73"/>
    </row>
    <row r="24" spans="1:12" ht="12.75" customHeight="1" x14ac:dyDescent="0.4">
      <c r="A24" s="4"/>
      <c r="B24" s="4"/>
      <c r="C24" s="4"/>
      <c r="D24" s="4"/>
      <c r="E24" s="4"/>
      <c r="F24" s="4"/>
      <c r="G24" s="39"/>
      <c r="H24" s="39"/>
      <c r="I24" s="4"/>
      <c r="J24" s="73"/>
      <c r="K24" s="73"/>
      <c r="L24" s="73"/>
    </row>
    <row r="25" spans="1:12" ht="12.75" customHeight="1" x14ac:dyDescent="0.4">
      <c r="A25" s="40" t="s">
        <v>49</v>
      </c>
      <c r="B25" s="74" t="s">
        <v>50</v>
      </c>
      <c r="C25" s="74"/>
      <c r="D25" s="74"/>
      <c r="E25" s="74"/>
      <c r="F25" s="74"/>
      <c r="G25" s="14"/>
      <c r="H25" s="14"/>
      <c r="I25" s="4"/>
      <c r="J25" s="73"/>
      <c r="K25" s="73"/>
      <c r="L25" s="73"/>
    </row>
    <row r="26" spans="1:12" ht="12.75" customHeight="1" x14ac:dyDescent="0.4">
      <c r="A26" s="14"/>
      <c r="B26" s="18"/>
      <c r="C26" s="18"/>
      <c r="D26" s="18"/>
      <c r="E26" s="18"/>
      <c r="F26" s="18"/>
      <c r="G26" s="14"/>
      <c r="H26" s="14"/>
      <c r="I26" s="4"/>
      <c r="J26" s="73"/>
      <c r="K26" s="73"/>
      <c r="L26" s="73"/>
    </row>
    <row r="27" spans="1:12" ht="16.8" x14ac:dyDescent="0.4">
      <c r="A27" s="14"/>
      <c r="B27" s="41" t="s">
        <v>51</v>
      </c>
      <c r="C27" s="41"/>
      <c r="D27" s="41"/>
      <c r="E27" s="41"/>
      <c r="F27" s="41"/>
      <c r="G27" s="2"/>
      <c r="H27" s="14"/>
      <c r="I27" s="4"/>
      <c r="J27" s="73"/>
      <c r="K27" s="73"/>
      <c r="L27" s="73"/>
    </row>
    <row r="28" spans="1:12" ht="16.8" x14ac:dyDescent="0.4">
      <c r="A28" s="14"/>
      <c r="B28" s="41"/>
      <c r="C28" s="41"/>
      <c r="D28" s="41"/>
      <c r="E28" s="41"/>
      <c r="F28" s="41"/>
      <c r="G28" s="2"/>
      <c r="H28" s="14"/>
      <c r="I28" s="4"/>
      <c r="J28" s="73"/>
      <c r="K28" s="73"/>
      <c r="L28" s="73"/>
    </row>
    <row r="29" spans="1:12" ht="18" x14ac:dyDescent="0.4">
      <c r="A29" s="14"/>
      <c r="B29" s="37" t="s">
        <v>52</v>
      </c>
      <c r="C29" s="38" t="s">
        <v>12</v>
      </c>
      <c r="D29" s="41"/>
      <c r="E29" s="41"/>
      <c r="F29" s="41"/>
      <c r="G29" s="2"/>
      <c r="H29" s="14"/>
      <c r="I29" s="4"/>
      <c r="J29" s="73"/>
      <c r="K29" s="73"/>
      <c r="L29" s="73"/>
    </row>
    <row r="30" spans="1:12" ht="16.8" x14ac:dyDescent="0.4">
      <c r="A30" s="14"/>
      <c r="B30" s="19" t="s">
        <v>53</v>
      </c>
      <c r="C30" s="32">
        <v>1</v>
      </c>
      <c r="D30" s="41"/>
      <c r="E30" s="41"/>
      <c r="F30" s="41"/>
      <c r="G30" s="2"/>
      <c r="H30" s="14"/>
      <c r="I30" s="4"/>
    </row>
    <row r="31" spans="1:12" ht="13.8" x14ac:dyDescent="0.25">
      <c r="A31" s="14"/>
      <c r="B31" s="18" t="s">
        <v>54</v>
      </c>
      <c r="C31" s="18"/>
      <c r="D31" s="18"/>
      <c r="E31" s="18"/>
      <c r="F31" s="18"/>
      <c r="G31" s="18"/>
      <c r="H31" s="18"/>
      <c r="I31" s="18"/>
    </row>
    <row r="32" spans="1:12" ht="16.8" x14ac:dyDescent="0.4">
      <c r="A32" s="14"/>
      <c r="B32" s="2"/>
      <c r="C32" s="2"/>
      <c r="D32" s="2"/>
      <c r="E32" s="2"/>
      <c r="F32" s="2"/>
      <c r="G32" s="2"/>
      <c r="H32" s="14"/>
      <c r="I32" s="4"/>
    </row>
    <row r="33" spans="1:5" ht="12.75" customHeight="1" x14ac:dyDescent="0.25">
      <c r="A33" s="14"/>
      <c r="B33" s="42" t="s">
        <v>55</v>
      </c>
      <c r="C33" s="42"/>
      <c r="D33" s="42"/>
      <c r="E33" s="42"/>
    </row>
    <row r="34" spans="1:5" ht="12.75" customHeight="1" x14ac:dyDescent="0.4">
      <c r="A34" s="43"/>
      <c r="B34" s="44" t="s">
        <v>56</v>
      </c>
      <c r="C34" s="45" t="s">
        <v>57</v>
      </c>
      <c r="D34" s="45" t="s">
        <v>58</v>
      </c>
      <c r="E34" s="46" t="s">
        <v>59</v>
      </c>
    </row>
    <row r="35" spans="1:5" ht="12.75" customHeight="1" x14ac:dyDescent="0.4">
      <c r="A35" s="47" t="s">
        <v>60</v>
      </c>
      <c r="B35" s="17"/>
      <c r="C35" s="2"/>
      <c r="D35" s="2"/>
      <c r="E35" s="48"/>
    </row>
    <row r="36" spans="1:5" ht="12.75" customHeight="1" x14ac:dyDescent="0.4">
      <c r="A36" s="47" t="s">
        <v>61</v>
      </c>
      <c r="B36" s="17"/>
      <c r="C36" s="2"/>
      <c r="D36" s="2"/>
      <c r="E36" s="48"/>
    </row>
    <row r="37" spans="1:5" ht="12.75" customHeight="1" x14ac:dyDescent="0.4">
      <c r="A37" s="47" t="s">
        <v>62</v>
      </c>
      <c r="B37" s="17"/>
      <c r="C37" s="2"/>
      <c r="D37" s="2"/>
      <c r="E37" s="48"/>
    </row>
    <row r="38" spans="1:5" ht="12.75" customHeight="1" x14ac:dyDescent="0.4">
      <c r="A38" s="47" t="s">
        <v>63</v>
      </c>
      <c r="B38" s="17"/>
      <c r="C38" s="2"/>
      <c r="D38" s="2"/>
      <c r="E38" s="48"/>
    </row>
    <row r="39" spans="1:5" ht="12.75" customHeight="1" x14ac:dyDescent="0.4">
      <c r="A39" s="47" t="s">
        <v>64</v>
      </c>
      <c r="B39" s="17"/>
      <c r="C39" s="2"/>
      <c r="D39" s="2"/>
      <c r="E39" s="48"/>
    </row>
    <row r="40" spans="1:5" ht="12.75" customHeight="1" x14ac:dyDescent="0.4">
      <c r="A40" s="47" t="s">
        <v>65</v>
      </c>
      <c r="B40" s="17"/>
      <c r="C40" s="2"/>
      <c r="D40" s="2"/>
      <c r="E40" s="48"/>
    </row>
    <row r="41" spans="1:5" ht="12.75" customHeight="1" x14ac:dyDescent="0.4">
      <c r="A41" s="47" t="s">
        <v>66</v>
      </c>
      <c r="B41" s="17"/>
      <c r="C41" s="2"/>
      <c r="D41" s="2"/>
      <c r="E41" s="48"/>
    </row>
    <row r="42" spans="1:5" ht="12.75" customHeight="1" x14ac:dyDescent="0.4">
      <c r="A42" s="47" t="s">
        <v>67</v>
      </c>
      <c r="B42" s="17"/>
      <c r="C42" s="2"/>
      <c r="D42" s="2"/>
      <c r="E42" s="48"/>
    </row>
    <row r="43" spans="1:5" ht="12.75" customHeight="1" x14ac:dyDescent="0.4">
      <c r="A43" s="47" t="s">
        <v>68</v>
      </c>
      <c r="B43" s="17"/>
      <c r="C43" s="2"/>
      <c r="D43" s="2"/>
      <c r="E43" s="48"/>
    </row>
    <row r="44" spans="1:5" ht="12.75" customHeight="1" x14ac:dyDescent="0.4">
      <c r="A44" s="47" t="s">
        <v>69</v>
      </c>
      <c r="B44" s="17"/>
      <c r="C44" s="2"/>
      <c r="D44" s="2"/>
      <c r="E44" s="48"/>
    </row>
    <row r="45" spans="1:5" ht="12.75" customHeight="1" x14ac:dyDescent="0.4">
      <c r="A45" s="47" t="s">
        <v>70</v>
      </c>
      <c r="B45" s="17"/>
      <c r="C45" s="2"/>
      <c r="D45" s="2"/>
      <c r="E45" s="48"/>
    </row>
    <row r="46" spans="1:5" ht="12.75" customHeight="1" x14ac:dyDescent="0.4">
      <c r="A46" s="47" t="s">
        <v>71</v>
      </c>
      <c r="B46" s="17"/>
      <c r="C46" s="2"/>
      <c r="D46" s="2"/>
      <c r="E46" s="48"/>
    </row>
    <row r="47" spans="1:5" ht="12.75" customHeight="1" x14ac:dyDescent="0.4">
      <c r="A47" s="47" t="s">
        <v>72</v>
      </c>
      <c r="B47" s="17"/>
      <c r="C47" s="2"/>
      <c r="D47" s="2"/>
      <c r="E47" s="48"/>
    </row>
    <row r="48" spans="1:5" ht="12.75" customHeight="1" x14ac:dyDescent="0.4">
      <c r="A48" s="47" t="s">
        <v>73</v>
      </c>
      <c r="B48" s="17"/>
      <c r="C48" s="2"/>
      <c r="D48" s="2"/>
      <c r="E48" s="48"/>
    </row>
    <row r="49" spans="1:5" ht="12.75" customHeight="1" x14ac:dyDescent="0.4">
      <c r="A49" s="47" t="s">
        <v>74</v>
      </c>
      <c r="B49" s="17"/>
      <c r="C49" s="2"/>
      <c r="D49" s="2"/>
      <c r="E49" s="48"/>
    </row>
    <row r="50" spans="1:5" ht="12.75" customHeight="1" x14ac:dyDescent="0.4">
      <c r="A50" s="47" t="s">
        <v>75</v>
      </c>
      <c r="B50" s="17"/>
      <c r="C50" s="2"/>
      <c r="D50" s="2"/>
      <c r="E50" s="48"/>
    </row>
    <row r="51" spans="1:5" ht="12.75" customHeight="1" x14ac:dyDescent="0.4">
      <c r="A51" s="47" t="s">
        <v>76</v>
      </c>
      <c r="B51" s="17"/>
      <c r="C51" s="2"/>
      <c r="D51" s="2"/>
      <c r="E51" s="48"/>
    </row>
    <row r="52" spans="1:5" ht="12.75" customHeight="1" x14ac:dyDescent="0.4">
      <c r="A52" s="47" t="s">
        <v>77</v>
      </c>
      <c r="B52" s="17"/>
      <c r="C52" s="2"/>
      <c r="D52" s="2"/>
      <c r="E52" s="48"/>
    </row>
    <row r="53" spans="1:5" ht="12.75" customHeight="1" x14ac:dyDescent="0.4">
      <c r="A53" s="47" t="s">
        <v>78</v>
      </c>
      <c r="B53" s="17"/>
      <c r="C53" s="2"/>
      <c r="D53" s="2"/>
      <c r="E53" s="49"/>
    </row>
    <row r="54" spans="1:5" ht="12.75" customHeight="1" x14ac:dyDescent="0.4">
      <c r="A54" s="47" t="s">
        <v>79</v>
      </c>
      <c r="B54" s="19"/>
      <c r="C54" s="21"/>
      <c r="D54" s="21"/>
      <c r="E54" s="35"/>
    </row>
    <row r="55" spans="1:5" ht="12.75" customHeight="1" x14ac:dyDescent="0.25"/>
    <row r="56" spans="1:5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19">
    <mergeCell ref="D6:G6"/>
    <mergeCell ref="D7:G7"/>
    <mergeCell ref="D8:G8"/>
    <mergeCell ref="D9:G9"/>
    <mergeCell ref="D21:E21"/>
    <mergeCell ref="G21:H21"/>
    <mergeCell ref="J1:L29"/>
    <mergeCell ref="B22:E22"/>
    <mergeCell ref="B23:I23"/>
    <mergeCell ref="B25:F25"/>
    <mergeCell ref="B11:C11"/>
    <mergeCell ref="E11:F11"/>
    <mergeCell ref="B18:F18"/>
    <mergeCell ref="D20:E20"/>
    <mergeCell ref="G20:H20"/>
    <mergeCell ref="D2:G2"/>
    <mergeCell ref="D3:G3"/>
    <mergeCell ref="D4:G4"/>
    <mergeCell ref="D5:G5"/>
  </mergeCells>
  <conditionalFormatting sqref="B11:B16">
    <cfRule type="expression" dxfId="8" priority="7">
      <formula>LEN(TRIM(B11))&gt;0</formula>
    </cfRule>
  </conditionalFormatting>
  <conditionalFormatting sqref="C12:C13 C15">
    <cfRule type="expression" dxfId="7" priority="8">
      <formula>LEN(TRIM(B11))&gt;0</formula>
    </cfRule>
  </conditionalFormatting>
  <conditionalFormatting sqref="C14">
    <cfRule type="expression" dxfId="6" priority="9">
      <formula>LEN(TRIM(B14))&gt;0</formula>
    </cfRule>
  </conditionalFormatting>
  <conditionalFormatting sqref="D21 G21:G22">
    <cfRule type="expression" dxfId="5" priority="3">
      <formula>$C$21="Meter"</formula>
    </cfRule>
  </conditionalFormatting>
  <conditionalFormatting sqref="D22:D23 G23">
    <cfRule type="expression" dxfId="4" priority="11">
      <formula>#REF!="Meter"</formula>
    </cfRule>
  </conditionalFormatting>
  <conditionalFormatting sqref="E11:E16">
    <cfRule type="expression" dxfId="3" priority="5">
      <formula>LEN(TRIM(E11))&gt;0</formula>
    </cfRule>
  </conditionalFormatting>
  <conditionalFormatting sqref="F12:F16">
    <cfRule type="expression" dxfId="2" priority="6">
      <formula>LEN(TRIM(#REF!))&gt;0</formula>
    </cfRule>
  </conditionalFormatting>
  <conditionalFormatting sqref="F21:F22">
    <cfRule type="expression" dxfId="1" priority="4">
      <formula>$C$21="Meter"</formula>
    </cfRule>
  </conditionalFormatting>
  <conditionalFormatting sqref="F23">
    <cfRule type="expression" dxfId="0" priority="13">
      <formula>#REF!="Meter"</formula>
    </cfRule>
  </conditionalFormatting>
  <dataValidations count="8">
    <dataValidation type="list" operator="equal" allowBlank="1" showErrorMessage="1" sqref="C3" xr:uid="{00000000-0002-0000-0300-000000000000}">
      <formula1>"Fotovoltaica,Eolica,Termoelettrica,Idroelettrica"</formula1>
      <formula2>0</formula2>
    </dataValidation>
    <dataValidation type="list" operator="equal" allowBlank="1" showErrorMessage="1" sqref="C7" xr:uid="{00000000-0002-0000-0300-000001000000}">
      <formula1>"RTU,TCP,RTU over TCP"</formula1>
      <formula2>0</formula2>
    </dataValidation>
    <dataValidation type="decimal" allowBlank="1" showErrorMessage="1" sqref="C8" xr:uid="{00000000-0002-0000-0300-000002000000}">
      <formula1>1</formula1>
      <formula2>255</formula2>
    </dataValidation>
    <dataValidation type="list" operator="equal" allowBlank="1" showErrorMessage="1" sqref="C21:C23" xr:uid="{00000000-0002-0000-0300-000009000000}">
      <formula1>"CCI - Ingresso 1,CCI - Ingresso 2,CCI - Ingresso 3,CCI - Ingresso 4,CCI - Ingresso 5,Meter"</formula1>
      <formula2>0</formula2>
    </dataValidation>
    <dataValidation type="whole" allowBlank="1" showErrorMessage="1" sqref="C35:C54" xr:uid="{00000000-0002-0000-0300-00000C000000}">
      <formula1>0</formula1>
      <formula2>255</formula2>
    </dataValidation>
    <dataValidation type="list" operator="equal" showErrorMessage="1" sqref="C6" xr:uid="{00000000-0002-0000-0300-00000D000000}">
      <formula1>"Sì,No (letture da meter)"</formula1>
      <formula2>0</formula2>
    </dataValidation>
    <dataValidation type="list" operator="equal" allowBlank="1" showErrorMessage="1" sqref="C9" xr:uid="{00000000-0002-0000-0300-00000E000000}">
      <formula1>INDIRECT(SUBSTITUTE(C7," ","_"))</formula1>
      <formula2>0</formula2>
    </dataValidation>
    <dataValidation type="whole" operator="greaterThan" showErrorMessage="1" sqref="C30" xr:uid="{00000000-0002-0000-0300-00000F000000}">
      <formula1>0</formula1>
      <formula2>0</formula2>
    </dataValidation>
  </dataValidations>
  <pageMargins left="0.78749999999999998" right="0.78749999999999998" top="0.78749999999999998" bottom="0.78749999999999998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operator="equal" allowBlank="1" showErrorMessage="1" xr:uid="{00000000-0002-0000-0300-000003000000}">
          <x14:formula1>
            <xm:f>Dati!$J$2:$J$3</xm:f>
          </x14:formula1>
          <x14:formula2>
            <xm:f>0</xm:f>
          </x14:formula2>
          <xm:sqref>F12</xm:sqref>
        </x14:dataValidation>
        <x14:dataValidation type="list" operator="equal" allowBlank="1" showErrorMessage="1" xr:uid="{00000000-0002-0000-0300-000004000000}">
          <x14:formula1>
            <xm:f>Dati!$G$2:$G$3</xm:f>
          </x14:formula1>
          <x14:formula2>
            <xm:f>0</xm:f>
          </x14:formula2>
          <xm:sqref>F13</xm:sqref>
        </x14:dataValidation>
        <x14:dataValidation type="list" operator="equal" allowBlank="1" showErrorMessage="1" xr:uid="{00000000-0002-0000-0300-000005000000}">
          <x14:formula1>
            <xm:f>Dati!$K$2:$K$15</xm:f>
          </x14:formula1>
          <x14:formula2>
            <xm:f>0</xm:f>
          </x14:formula2>
          <xm:sqref>C14</xm:sqref>
        </x14:dataValidation>
        <x14:dataValidation type="list" operator="equal" allowBlank="1" showErrorMessage="1" xr:uid="{00000000-0002-0000-0300-000006000000}">
          <x14:formula1>
            <xm:f>Dati!$H$2:$H$3</xm:f>
          </x14:formula1>
          <x14:formula2>
            <xm:f>0</xm:f>
          </x14:formula2>
          <xm:sqref>F14</xm:sqref>
        </x14:dataValidation>
        <x14:dataValidation type="list" operator="equal" allowBlank="1" showErrorMessage="1" xr:uid="{00000000-0002-0000-0300-000007000000}">
          <x14:formula1>
            <xm:f>Dati!$I$2:$I$4</xm:f>
          </x14:formula1>
          <x14:formula2>
            <xm:f>0</xm:f>
          </x14:formula2>
          <xm:sqref>F15</xm:sqref>
        </x14:dataValidation>
        <x14:dataValidation type="list" operator="equal" allowBlank="1" showErrorMessage="1" xr:uid="{00000000-0002-0000-0300-000008000000}">
          <x14:formula1>
            <xm:f>Dati!$F$2:$F$10</xm:f>
          </x14:formula1>
          <x14:formula2>
            <xm:f>0</xm:f>
          </x14:formula2>
          <xm:sqref>F16</xm:sqref>
        </x14:dataValidation>
        <x14:dataValidation type="list" operator="equal" allowBlank="1" showErrorMessage="1" xr:uid="{00000000-0002-0000-0300-00000A000000}">
          <x14:formula1>
            <xm:f>Dati!$L$2:$L$5</xm:f>
          </x14:formula1>
          <x14:formula2>
            <xm:f>0</xm:f>
          </x14:formula2>
          <xm:sqref>D21:D23</xm:sqref>
        </x14:dataValidation>
        <x14:dataValidation type="list" operator="equal" allowBlank="1" showErrorMessage="1" xr:uid="{00000000-0002-0000-0300-00000B000000}">
          <x14:formula1>
            <xm:f>Dati!$M$2:$M$13</xm:f>
          </x14:formula1>
          <x14:formula2>
            <xm:f>0</xm:f>
          </x14:formula2>
          <xm:sqref>G21:G23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00"/>
  <sheetViews>
    <sheetView zoomScaleNormal="100" workbookViewId="0"/>
  </sheetViews>
  <sheetFormatPr defaultColWidth="12.6640625" defaultRowHeight="15" customHeight="1" x14ac:dyDescent="0.25"/>
  <cols>
    <col min="1" max="1" width="40.44140625" customWidth="1"/>
    <col min="2" max="2" width="26.6640625" customWidth="1"/>
    <col min="3" max="3" width="11.44140625" customWidth="1"/>
    <col min="4" max="4" width="16.88671875" customWidth="1"/>
    <col min="5" max="9" width="11.44140625" customWidth="1"/>
    <col min="10" max="10" width="13" customWidth="1"/>
    <col min="11" max="11" width="16.5546875" customWidth="1"/>
    <col min="12" max="12" width="17.6640625" customWidth="1"/>
    <col min="13" max="13" width="14.88671875" customWidth="1"/>
    <col min="14" max="26" width="8.6640625" customWidth="1"/>
    <col min="16384" max="16384" width="11.5546875" customWidth="1"/>
  </cols>
  <sheetData>
    <row r="1" spans="1:13" ht="12.75" customHeight="1" x14ac:dyDescent="0.25">
      <c r="A1" s="14" t="s">
        <v>80</v>
      </c>
      <c r="B1" s="14" t="s">
        <v>81</v>
      </c>
      <c r="C1" s="14" t="s">
        <v>82</v>
      </c>
      <c r="D1" s="14" t="s">
        <v>83</v>
      </c>
      <c r="E1" s="14" t="s">
        <v>84</v>
      </c>
      <c r="F1" s="14" t="s">
        <v>85</v>
      </c>
      <c r="G1" s="14" t="s">
        <v>86</v>
      </c>
      <c r="H1" s="14" t="s">
        <v>87</v>
      </c>
      <c r="I1" s="14" t="s">
        <v>88</v>
      </c>
      <c r="J1" s="14" t="s">
        <v>81</v>
      </c>
      <c r="K1" s="14" t="s">
        <v>89</v>
      </c>
      <c r="L1" s="14" t="s">
        <v>90</v>
      </c>
      <c r="M1" s="14" t="s">
        <v>91</v>
      </c>
    </row>
    <row r="2" spans="1:13" ht="12.75" customHeight="1" x14ac:dyDescent="0.25">
      <c r="A2" s="14" t="s">
        <v>92</v>
      </c>
      <c r="B2" s="14" t="s">
        <v>86</v>
      </c>
      <c r="C2" s="14" t="s">
        <v>49</v>
      </c>
      <c r="D2" s="14" t="str">
        <f>C2</f>
        <v>B</v>
      </c>
      <c r="E2" s="14" t="s">
        <v>134</v>
      </c>
      <c r="F2" s="14">
        <v>9600</v>
      </c>
      <c r="G2" s="14">
        <v>7</v>
      </c>
      <c r="H2" s="14">
        <v>1</v>
      </c>
      <c r="I2" s="14" t="s">
        <v>93</v>
      </c>
      <c r="J2" s="14" t="s">
        <v>94</v>
      </c>
      <c r="K2" s="50" t="s">
        <v>95</v>
      </c>
      <c r="L2" s="14" t="s">
        <v>96</v>
      </c>
      <c r="M2" s="14" t="s">
        <v>97</v>
      </c>
    </row>
    <row r="3" spans="1:13" ht="12.75" customHeight="1" x14ac:dyDescent="0.25">
      <c r="A3" s="14" t="s">
        <v>89</v>
      </c>
      <c r="B3" s="14" t="s">
        <v>87</v>
      </c>
      <c r="C3" s="14" t="s">
        <v>98</v>
      </c>
      <c r="D3" s="14" t="str">
        <f>C3</f>
        <v>C</v>
      </c>
      <c r="E3" s="14" t="s">
        <v>99</v>
      </c>
      <c r="F3" s="14">
        <v>14400</v>
      </c>
      <c r="G3" s="14">
        <v>8</v>
      </c>
      <c r="H3" s="14">
        <v>2</v>
      </c>
      <c r="I3" s="14" t="s">
        <v>100</v>
      </c>
      <c r="J3" s="14" t="s">
        <v>101</v>
      </c>
      <c r="K3" s="50" t="s">
        <v>102</v>
      </c>
      <c r="L3" s="14" t="s">
        <v>103</v>
      </c>
      <c r="M3" s="14" t="s">
        <v>104</v>
      </c>
    </row>
    <row r="4" spans="1:13" ht="12.75" customHeight="1" x14ac:dyDescent="0.25">
      <c r="A4" s="14" t="s">
        <v>105</v>
      </c>
      <c r="B4" s="14" t="s">
        <v>88</v>
      </c>
      <c r="C4" s="14" t="s">
        <v>106</v>
      </c>
      <c r="D4" s="14" t="str">
        <f>C4</f>
        <v>D</v>
      </c>
      <c r="E4" s="14"/>
      <c r="F4" s="14">
        <v>19200</v>
      </c>
      <c r="G4" s="14"/>
      <c r="H4" s="14"/>
      <c r="I4" s="14" t="s">
        <v>107</v>
      </c>
      <c r="J4" s="14"/>
      <c r="K4" s="50" t="s">
        <v>108</v>
      </c>
      <c r="L4" s="14" t="s">
        <v>109</v>
      </c>
      <c r="M4" s="14" t="s">
        <v>110</v>
      </c>
    </row>
    <row r="5" spans="1:13" ht="12.75" customHeight="1" x14ac:dyDescent="0.25">
      <c r="A5" s="14" t="s">
        <v>111</v>
      </c>
      <c r="B5" s="14" t="s">
        <v>85</v>
      </c>
      <c r="C5" s="14"/>
      <c r="D5" s="14"/>
      <c r="E5" s="14"/>
      <c r="F5" s="14">
        <v>38400</v>
      </c>
      <c r="G5" s="14"/>
      <c r="H5" s="14"/>
      <c r="I5" s="14"/>
      <c r="J5" s="14"/>
      <c r="K5" s="50" t="s">
        <v>112</v>
      </c>
      <c r="L5" s="14" t="s">
        <v>113</v>
      </c>
      <c r="M5" s="14" t="s">
        <v>114</v>
      </c>
    </row>
    <row r="6" spans="1:13" ht="12.75" customHeight="1" x14ac:dyDescent="0.25">
      <c r="A6" s="14"/>
      <c r="B6" s="14"/>
      <c r="C6" s="14"/>
      <c r="D6" s="14"/>
      <c r="E6" s="14"/>
      <c r="F6" s="14">
        <v>56000</v>
      </c>
      <c r="G6" s="14"/>
      <c r="H6" s="14"/>
      <c r="I6" s="14"/>
      <c r="J6" s="14"/>
      <c r="K6" s="50" t="s">
        <v>115</v>
      </c>
      <c r="L6" s="14"/>
      <c r="M6" s="14" t="s">
        <v>116</v>
      </c>
    </row>
    <row r="7" spans="1:13" ht="12.75" customHeight="1" x14ac:dyDescent="0.25">
      <c r="A7" s="14"/>
      <c r="B7" s="14"/>
      <c r="C7" s="14"/>
      <c r="D7" s="14"/>
      <c r="E7" s="14"/>
      <c r="F7" s="14">
        <v>57600</v>
      </c>
      <c r="G7" s="14"/>
      <c r="H7" s="14"/>
      <c r="I7" s="14"/>
      <c r="J7" s="14"/>
      <c r="K7" s="50" t="s">
        <v>117</v>
      </c>
      <c r="L7" s="14"/>
      <c r="M7" s="14" t="s">
        <v>118</v>
      </c>
    </row>
    <row r="8" spans="1:13" ht="12.75" customHeight="1" x14ac:dyDescent="0.25">
      <c r="A8" s="14"/>
      <c r="B8" s="14"/>
      <c r="C8" s="14"/>
      <c r="D8" s="14"/>
      <c r="E8" s="14"/>
      <c r="F8" s="14">
        <v>115200</v>
      </c>
      <c r="G8" s="14"/>
      <c r="H8" s="14"/>
      <c r="I8" s="14"/>
      <c r="J8" s="14"/>
      <c r="K8" s="50" t="s">
        <v>119</v>
      </c>
      <c r="L8" s="14"/>
      <c r="M8" s="14" t="s">
        <v>120</v>
      </c>
    </row>
    <row r="9" spans="1:13" ht="12.75" customHeight="1" x14ac:dyDescent="0.25">
      <c r="A9" s="14"/>
      <c r="B9" s="14"/>
      <c r="C9" s="14"/>
      <c r="D9" s="14"/>
      <c r="E9" s="14"/>
      <c r="F9" s="14">
        <v>128000</v>
      </c>
      <c r="G9" s="14"/>
      <c r="H9" s="14"/>
      <c r="I9" s="14"/>
      <c r="J9" s="14"/>
      <c r="K9" s="50" t="s">
        <v>121</v>
      </c>
      <c r="L9" s="14"/>
      <c r="M9" s="14" t="s">
        <v>122</v>
      </c>
    </row>
    <row r="10" spans="1:13" ht="12.75" customHeight="1" x14ac:dyDescent="0.25">
      <c r="A10" s="14"/>
      <c r="B10" s="14"/>
      <c r="C10" s="14"/>
      <c r="D10" s="14"/>
      <c r="E10" s="14"/>
      <c r="F10" s="14">
        <v>256000</v>
      </c>
      <c r="G10" s="14"/>
      <c r="H10" s="14"/>
      <c r="I10" s="14"/>
      <c r="J10" s="14"/>
      <c r="K10" s="50" t="s">
        <v>123</v>
      </c>
      <c r="L10" s="14"/>
      <c r="M10" s="14" t="s">
        <v>124</v>
      </c>
    </row>
    <row r="11" spans="1:13" ht="12.7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50" t="s">
        <v>125</v>
      </c>
      <c r="L11" s="14"/>
      <c r="M11" s="14" t="s">
        <v>126</v>
      </c>
    </row>
    <row r="12" spans="1:13" ht="12.7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50" t="s">
        <v>127</v>
      </c>
      <c r="L12" s="14"/>
      <c r="M12" s="14" t="s">
        <v>128</v>
      </c>
    </row>
    <row r="13" spans="1:13" ht="12.7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50" t="s">
        <v>129</v>
      </c>
      <c r="L13" s="14"/>
      <c r="M13" s="14" t="s">
        <v>130</v>
      </c>
    </row>
    <row r="14" spans="1:13" ht="12.7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50" t="s">
        <v>131</v>
      </c>
      <c r="L14" s="14"/>
      <c r="M14" s="14"/>
    </row>
    <row r="15" spans="1:13" ht="12.7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50" t="s">
        <v>132</v>
      </c>
      <c r="L15" s="14"/>
      <c r="M15" s="23"/>
    </row>
    <row r="16" spans="1:1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8749999999999998" right="0.78749999999999998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9</vt:i4>
      </vt:variant>
    </vt:vector>
  </HeadingPairs>
  <TitlesOfParts>
    <vt:vector size="14" baseType="lpstr">
      <vt:lpstr>README</vt:lpstr>
      <vt:lpstr>Impianto</vt:lpstr>
      <vt:lpstr>Punto di Scambio</vt:lpstr>
      <vt:lpstr>Sezione (Template)</vt:lpstr>
      <vt:lpstr>Dati</vt:lpstr>
      <vt:lpstr>Baud_rate</vt:lpstr>
      <vt:lpstr>Bit_di_dati</vt:lpstr>
      <vt:lpstr>Bit_di_stop</vt:lpstr>
      <vt:lpstr>Parità</vt:lpstr>
      <vt:lpstr>Protocollo</vt:lpstr>
      <vt:lpstr>RTU</vt:lpstr>
      <vt:lpstr>RTU_over_TCP</vt:lpstr>
      <vt:lpstr>Seriale</vt:lpstr>
      <vt:lpstr>TCP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Servizi Interni</cp:lastModifiedBy>
  <cp:revision>138</cp:revision>
  <dcterms:modified xsi:type="dcterms:W3CDTF">2026-10-14T08:33:05Z</dcterms:modified>
  <dc:language>it-IT</dc:language>
</cp:coreProperties>
</file>